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MAC-VOL\Webseite\PDF+Excel-Dateien\"/>
    </mc:Choice>
  </mc:AlternateContent>
  <bookViews>
    <workbookView xWindow="0" yWindow="0" windowWidth="22690" windowHeight="14220"/>
  </bookViews>
  <sheets>
    <sheet name="Aktien-Abfrage" sheetId="1" r:id="rId1"/>
    <sheet name="Superliste 2" sheetId="2" r:id="rId2"/>
  </sheets>
  <externalReferences>
    <externalReference r:id="rId3"/>
  </externalReferences>
  <definedNames>
    <definedName name="Superliste">[1]!Tabelle11[#Data]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 r="C18" i="1"/>
  <c r="C32" i="1"/>
  <c r="C29" i="1"/>
  <c r="C31" i="1"/>
  <c r="C30" i="1"/>
  <c r="C33" i="1"/>
  <c r="C26" i="1"/>
  <c r="C27" i="1"/>
  <c r="C25" i="1"/>
  <c r="C24" i="1"/>
  <c r="C23" i="1"/>
  <c r="C22" i="1"/>
  <c r="C19" i="1"/>
  <c r="C20" i="1"/>
</calcChain>
</file>

<file path=xl/sharedStrings.xml><?xml version="1.0" encoding="utf-8"?>
<sst xmlns="http://schemas.openxmlformats.org/spreadsheetml/2006/main" count="510" uniqueCount="274">
  <si>
    <t>Aktien-Abfrage</t>
  </si>
  <si>
    <t>Land</t>
  </si>
  <si>
    <t>Branche</t>
  </si>
  <si>
    <t>WKN</t>
  </si>
  <si>
    <t>Diamanten</t>
  </si>
  <si>
    <t>Marktkapitalisierung</t>
  </si>
  <si>
    <t>Mrd. €</t>
  </si>
  <si>
    <t>Mitarbeiter</t>
  </si>
  <si>
    <t>Umsatz</t>
  </si>
  <si>
    <t>Gewinn</t>
  </si>
  <si>
    <t>Gewinn je Mitarbeiter</t>
  </si>
  <si>
    <t>€</t>
  </si>
  <si>
    <t>%</t>
  </si>
  <si>
    <t>PAR 20/10/5</t>
  </si>
  <si>
    <t>DSR</t>
  </si>
  <si>
    <t>Ausschüttungsquote</t>
  </si>
  <si>
    <t>KGV</t>
  </si>
  <si>
    <t>Dividendenrendite</t>
  </si>
  <si>
    <t>3M</t>
  </si>
  <si>
    <t>Mischkonzerne</t>
  </si>
  <si>
    <t>USA</t>
  </si>
  <si>
    <t>Getränke</t>
  </si>
  <si>
    <t xml:space="preserve"> --</t>
  </si>
  <si>
    <t>Aflac</t>
  </si>
  <si>
    <t>Versicherungen</t>
  </si>
  <si>
    <t>Air Liquide</t>
  </si>
  <si>
    <t>Chemie</t>
  </si>
  <si>
    <t>F</t>
  </si>
  <si>
    <t>Alphabet</t>
  </si>
  <si>
    <t>Internet</t>
  </si>
  <si>
    <t>--</t>
  </si>
  <si>
    <t>Amazon</t>
  </si>
  <si>
    <t>Onlinehandel</t>
  </si>
  <si>
    <t>Amgen</t>
  </si>
  <si>
    <t>Biotechnologie</t>
  </si>
  <si>
    <t>Aptargroup</t>
  </si>
  <si>
    <t>Verpackungen</t>
  </si>
  <si>
    <t>Bank of Nova Scotia</t>
  </si>
  <si>
    <t>Banken</t>
  </si>
  <si>
    <t>CDN</t>
  </si>
  <si>
    <t>D</t>
  </si>
  <si>
    <t>Becton Dickinson</t>
  </si>
  <si>
    <t>Medizintechnik</t>
  </si>
  <si>
    <t>Beiersdorf</t>
  </si>
  <si>
    <t>Kosmetik</t>
  </si>
  <si>
    <t>BHP Group</t>
  </si>
  <si>
    <t>Rohstoffe</t>
  </si>
  <si>
    <t>AUS</t>
  </si>
  <si>
    <t>GB</t>
  </si>
  <si>
    <t>Brown-Forman</t>
  </si>
  <si>
    <t>Church &amp; Dwight</t>
  </si>
  <si>
    <t>Hygiene</t>
  </si>
  <si>
    <t>Cisco Systems</t>
  </si>
  <si>
    <t>Coca-Cola</t>
  </si>
  <si>
    <t>Colgate-Palmolive</t>
  </si>
  <si>
    <t>Coloplast</t>
  </si>
  <si>
    <t>DK</t>
  </si>
  <si>
    <t>Com. Bank of Australia</t>
  </si>
  <si>
    <t>Danaher</t>
  </si>
  <si>
    <t>Ecolab</t>
  </si>
  <si>
    <t>Emerson</t>
  </si>
  <si>
    <t>EssilorLuxottica</t>
  </si>
  <si>
    <t>Eurofins Scientific</t>
  </si>
  <si>
    <t>Gesund.-Dienstl.</t>
  </si>
  <si>
    <t>LUX</t>
  </si>
  <si>
    <t>Fortis</t>
  </si>
  <si>
    <t>Versorger</t>
  </si>
  <si>
    <t>Fuchs Petrolub</t>
  </si>
  <si>
    <t>General Mills</t>
  </si>
  <si>
    <t>Nahrungsmittel</t>
  </si>
  <si>
    <t>Heineken</t>
  </si>
  <si>
    <t>NL</t>
  </si>
  <si>
    <t>Henkel</t>
  </si>
  <si>
    <t>Hexagon</t>
  </si>
  <si>
    <t>Elektronik</t>
  </si>
  <si>
    <t xml:space="preserve">S </t>
  </si>
  <si>
    <t>Home Depot</t>
  </si>
  <si>
    <t>Einzelhandel</t>
  </si>
  <si>
    <t>Hormel</t>
  </si>
  <si>
    <t>Illinois Tool Works</t>
  </si>
  <si>
    <t>Intel</t>
  </si>
  <si>
    <t>Hardware</t>
  </si>
  <si>
    <t>Johnson &amp; Johnson</t>
  </si>
  <si>
    <t>Pharma</t>
  </si>
  <si>
    <t>Linde plc</t>
  </si>
  <si>
    <t>IRL</t>
  </si>
  <si>
    <t>Lindt &amp; Sprüngli</t>
  </si>
  <si>
    <t>CH</t>
  </si>
  <si>
    <t>Mastercard</t>
  </si>
  <si>
    <t>McCormick</t>
  </si>
  <si>
    <t>Gastronomie</t>
  </si>
  <si>
    <t>Medtronic</t>
  </si>
  <si>
    <t>Microsoft</t>
  </si>
  <si>
    <t>Software</t>
  </si>
  <si>
    <t>Nestlé</t>
  </si>
  <si>
    <t>NextEra Energy</t>
  </si>
  <si>
    <t>Nike</t>
  </si>
  <si>
    <t>Sportartikelherst.</t>
  </si>
  <si>
    <t>Novartis</t>
  </si>
  <si>
    <t>Novo Nordisk</t>
  </si>
  <si>
    <t>Novozymes</t>
  </si>
  <si>
    <t>Medien</t>
  </si>
  <si>
    <t>Oracle</t>
  </si>
  <si>
    <t>Parker Hannifin</t>
  </si>
  <si>
    <t>PepsiCo</t>
  </si>
  <si>
    <t>Procter &amp; Gamble</t>
  </si>
  <si>
    <t>Roche</t>
  </si>
  <si>
    <t>KOR</t>
  </si>
  <si>
    <t>SAP</t>
  </si>
  <si>
    <t>Saputo</t>
  </si>
  <si>
    <t>Starbucks</t>
  </si>
  <si>
    <t>Stryker</t>
  </si>
  <si>
    <t>Sysco</t>
  </si>
  <si>
    <t xml:space="preserve">Thermo Fisher </t>
  </si>
  <si>
    <t>UGI</t>
  </si>
  <si>
    <t>Unilever</t>
  </si>
  <si>
    <t>Walt Disney</t>
  </si>
  <si>
    <t>Wells Fargo</t>
  </si>
  <si>
    <t>Yum!</t>
  </si>
  <si>
    <t>Unternehmen</t>
  </si>
  <si>
    <t>Martkapi-
talisierung in Mrd. €</t>
  </si>
  <si>
    <t>Umsatz 
in Mrd. €</t>
  </si>
  <si>
    <t>Gewinn 
in Mrd. €</t>
  </si>
  <si>
    <t>ø Gewinnwachstum in % (20 Jahre)</t>
  </si>
  <si>
    <t>Gewinn je Mitarbeiter in €</t>
  </si>
  <si>
    <t>Dividenden-
rendite in %</t>
  </si>
  <si>
    <t>DSR in %
 pro Jahr</t>
  </si>
  <si>
    <t>Ausschüttungs-
quote in %</t>
  </si>
  <si>
    <t>PAR 20/10/5 in % pro Jahr</t>
  </si>
  <si>
    <t>Börse Aktuell Verlag AG, Fritz-Elsas-Straße 49, 70174 Stuttgart / Telefon +49-(0)711 - 61414111  ·  Fax +49-(0)711 - 61414333  ·  Internet: www.boerse-aktuell.com</t>
  </si>
  <si>
    <t xml:space="preserve">Risikohinweis / Disclaimer: Die Börse Aktuell Verlag AG gibt in all ihren Publikationen und Aussagen sowohl in schriftlicher, mündlicher als auch elektronischer Form lediglich die allgemein veröffentlichte Meinung der Börse Aktuell Verlag AG wieder, die jedoch nicht auf der Prüfung Ihrer persönlichen Umstände beruht und damit weder eine individuelle Beratung ersetzt noch eine allumfassende Information sicherstellt. Alle eventuell vorkommenden Anlageempfehlungen oder Anlagestrategieempfehlungen zu Finanzinstrumenten dienen der Entscheidungshilfe und stellen keine Anlageberatung dar. Die Börse Aktuell Verlag AG gibt keine Einladung zur Zeichnung oder ein Angebot zum Kauf oder Verkauf von Wertpapieren oder sonstigen Finanzprodukten ab. Die Wertentwicklung in der Vergangenheit stellt keinen zuverlässigen Indikator für die zukünftige Entwicklung dar. Aktien und Fonds können fallen, selbst ein Totalverlust ist nicht ausgeschlossen, sie können aber auch steigen. Bei Auslandsaktien können Währungseinflüsse die Performance verbessern oder verschlechtern. Die Betrachtung einer steuerlichen Behandlung ist abhängig von den persönlichen Verhältnissen des jeweiligen Kunden und kann künftigen Änderungen unterworfen sein. Die Betrachtung stellt keine steuerliche Beratung dar und ersetzt keinesfalls die individuelle Beratung durch einen steuerlichen Berater. Unseren Artikeln, Empfehlungen und Tabellen liegen Informationen zugrunde, die die Redaktion für verlässlich hält. Eine Garantie für die Richtigkeit kann die Redaktion allerdings nicht übernehmen. Hiermit distanzieren wir uns ausdrücklich von allen fremden Inhalten, auf die wir eventuell verweisen, und machen uns diese Inhalte nicht zu eigen. Diese Erklärung gilt bezogen auf unsere Internetseite für alle auf unseren Seiten angebrachten Links auf die Seiten anderer Anbieter.Interessenkonflikte: Wir weisen darauf hin, dass es bei unseren Aktionären, Aufsichtsräten  und Geschäftsleitern personelle Überschneidungen mit der Weiler &amp; Eberhardt Depotverwaltung AG gibt. Letztere erbringt als Wertpapierdienstleistungsunternehmen die Finanzportfolioverwaltung. Es ist nicht auszuschließen, dass sich die von uns empfohlenen Aktien in den Fonds, für welche die Weiler &amp; Eberhardt Depotverwaltung AG Portfolioverwaltung erbringt, befinden. Die Beteiligung dieser Fonds am Grundkapital der Emittenten liegt angabegemäß bei maximal 0,3 %, sodass die Objektivität der Empfehlungen hierdurch nicht beeinträchtigt wird und Kursbeeinflussungen durch unsere Leser einerseits und die Fonds andererseits aufgrund der hohen Marktkapitalisierung der von uns empfohlenen Unternehmen nahezu ausgeschlossen sind. Datenschutz:Bitte beachten Sie unsere Datenschutzhinweise. Diese finden Sie im Internet unter www.boerse-aktuell.de.(Stand: 08/2019)
</t>
  </si>
  <si>
    <r>
      <rPr>
        <b/>
        <sz val="26"/>
        <color theme="1"/>
        <rFont val="Calibri"/>
        <family val="2"/>
        <scheme val="minor"/>
      </rPr>
      <t>Name</t>
    </r>
    <r>
      <rPr>
        <b/>
        <sz val="11"/>
        <color theme="1"/>
        <rFont val="Calibri"/>
        <family val="2"/>
        <scheme val="minor"/>
      </rPr>
      <t xml:space="preserve"> (wählen)</t>
    </r>
  </si>
  <si>
    <t>A14Y6F</t>
  </si>
  <si>
    <t>A1KAGC</t>
  </si>
  <si>
    <t>853 862</t>
  </si>
  <si>
    <t>A0CA0G</t>
  </si>
  <si>
    <t>A2DSYC</t>
  </si>
  <si>
    <t>A0F602</t>
  </si>
  <si>
    <t>A14M2J</t>
  </si>
  <si>
    <t>A0Q4DC</t>
  </si>
  <si>
    <t>A1CZ4H</t>
  </si>
  <si>
    <t>A1XA8R</t>
  </si>
  <si>
    <t>A1JP9Y</t>
  </si>
  <si>
    <t>A0M1W6</t>
  </si>
  <si>
    <t>% p. a.</t>
  </si>
  <si>
    <t>% (vom Gewinn)</t>
  </si>
  <si>
    <r>
      <t xml:space="preserve">Gewinnwachstum 20 Jahre </t>
    </r>
    <r>
      <rPr>
        <b/>
        <sz val="14"/>
        <color theme="1"/>
        <rFont val="Calibri"/>
        <family val="2"/>
      </rPr>
      <t>Ø</t>
    </r>
  </si>
  <si>
    <t>5</t>
  </si>
  <si>
    <t>4</t>
  </si>
  <si>
    <t>ADP</t>
  </si>
  <si>
    <t>Givaudan</t>
  </si>
  <si>
    <t>Aromen &amp; Düfte</t>
  </si>
  <si>
    <t>L'Oréal</t>
  </si>
  <si>
    <t>LVMH</t>
  </si>
  <si>
    <t>Luxusgüter</t>
  </si>
  <si>
    <t>McDonald's</t>
  </si>
  <si>
    <t>Nibe</t>
  </si>
  <si>
    <t>Energieausrüster</t>
  </si>
  <si>
    <t>A2QJCT</t>
  </si>
  <si>
    <t>A0JNE2</t>
  </si>
  <si>
    <t>Adobe</t>
  </si>
  <si>
    <t>Air Products</t>
  </si>
  <si>
    <t>Clorox</t>
  </si>
  <si>
    <t>Edwards Lifesciences</t>
  </si>
  <si>
    <t>Brillen</t>
  </si>
  <si>
    <t>Netflix</t>
  </si>
  <si>
    <t>VISA</t>
  </si>
  <si>
    <t>A3CMTD</t>
  </si>
  <si>
    <t>A3CRAH</t>
  </si>
  <si>
    <t xml:space="preserve">A0NC7B </t>
  </si>
  <si>
    <t>Schmierstoffe</t>
  </si>
  <si>
    <t>Finanzdienstleister</t>
  </si>
  <si>
    <t>Reckitt</t>
  </si>
  <si>
    <t>A3E5D6</t>
  </si>
  <si>
    <t>Ansys</t>
  </si>
  <si>
    <t>Canadian National Railway</t>
  </si>
  <si>
    <t>Idex</t>
  </si>
  <si>
    <t>Kerry</t>
  </si>
  <si>
    <t>ResMed</t>
  </si>
  <si>
    <t>S&amp;P Global</t>
  </si>
  <si>
    <t>Samsung Electronics</t>
  </si>
  <si>
    <t>Trane Technologies</t>
  </si>
  <si>
    <t>Zoetis</t>
  </si>
  <si>
    <t>3/3/-13</t>
  </si>
  <si>
    <t>18/24/14</t>
  </si>
  <si>
    <t>8/10/10</t>
  </si>
  <si>
    <t>8/8/9</t>
  </si>
  <si>
    <t>11/15/13</t>
  </si>
  <si>
    <t>--/17/10</t>
  </si>
  <si>
    <t>25/21/8</t>
  </si>
  <si>
    <t>9/12/9</t>
  </si>
  <si>
    <t>21/14/10</t>
  </si>
  <si>
    <t>10/9/5</t>
  </si>
  <si>
    <t>11/17/15</t>
  </si>
  <si>
    <t>5/1/-4</t>
  </si>
  <si>
    <t>11/13/4</t>
  </si>
  <si>
    <t>6/6/2</t>
  </si>
  <si>
    <t>9/4/12</t>
  </si>
  <si>
    <t>12/10/4</t>
  </si>
  <si>
    <t>14/14/9</t>
  </si>
  <si>
    <t>15/12/10</t>
  </si>
  <si>
    <t>7/9/4</t>
  </si>
  <si>
    <t>6/7/-1</t>
  </si>
  <si>
    <t>5/6/7</t>
  </si>
  <si>
    <t>6/4/1</t>
  </si>
  <si>
    <t>15/11/10</t>
  </si>
  <si>
    <t>7/5/5</t>
  </si>
  <si>
    <t>17/20/23</t>
  </si>
  <si>
    <t>9/7/2</t>
  </si>
  <si>
    <t>19/17/15</t>
  </si>
  <si>
    <t>7/6/7</t>
  </si>
  <si>
    <t>11/8/8</t>
  </si>
  <si>
    <t>23/19/6</t>
  </si>
  <si>
    <t>7/5/3</t>
  </si>
  <si>
    <t>18/2/-6</t>
  </si>
  <si>
    <t>7/8/7</t>
  </si>
  <si>
    <t>8/11/5</t>
  </si>
  <si>
    <t>6/6/0</t>
  </si>
  <si>
    <t>6/0/-10</t>
  </si>
  <si>
    <t>24/17/13</t>
  </si>
  <si>
    <t>14/18/11</t>
  </si>
  <si>
    <t>11/11/5</t>
  </si>
  <si>
    <t>15/17/12</t>
  </si>
  <si>
    <t>10/14/6</t>
  </si>
  <si>
    <t>3/3/-11</t>
  </si>
  <si>
    <t>6/10/5</t>
  </si>
  <si>
    <t>10/8/5</t>
  </si>
  <si>
    <t>13/12/16</t>
  </si>
  <si>
    <t>13/12/10</t>
  </si>
  <si>
    <t>8/12/13</t>
  </si>
  <si>
    <t>16/18/23</t>
  </si>
  <si>
    <t>--/22/18</t>
  </si>
  <si>
    <t>10/10/10</t>
  </si>
  <si>
    <t>15/12/9</t>
  </si>
  <si>
    <t>3/7/-1</t>
  </si>
  <si>
    <t>12/25/23</t>
  </si>
  <si>
    <t>7/6/5</t>
  </si>
  <si>
    <t>--/36/9</t>
  </si>
  <si>
    <t>13/17/16</t>
  </si>
  <si>
    <t>26/33/38</t>
  </si>
  <si>
    <t>16/16/13</t>
  </si>
  <si>
    <t>3/5/3</t>
  </si>
  <si>
    <t>21/18/23</t>
  </si>
  <si>
    <t>13/8/0</t>
  </si>
  <si>
    <t>11/9/12</t>
  </si>
  <si>
    <t>12/13/8</t>
  </si>
  <si>
    <t>8/10/9</t>
  </si>
  <si>
    <t>7/8/11</t>
  </si>
  <si>
    <t>8/4/-4</t>
  </si>
  <si>
    <t>18/17/20</t>
  </si>
  <si>
    <t>6/5/3</t>
  </si>
  <si>
    <t>13/20/15</t>
  </si>
  <si>
    <t>15/11/4</t>
  </si>
  <si>
    <t>8/5/1</t>
  </si>
  <si>
    <t>9/3/-6</t>
  </si>
  <si>
    <t>16/14/12</t>
  </si>
  <si>
    <t>10/16/10</t>
  </si>
  <si>
    <t>5/9/5</t>
  </si>
  <si>
    <t>18/24/24</t>
  </si>
  <si>
    <t>14/19/19</t>
  </si>
  <si>
    <t>8/5/-5</t>
  </si>
  <si>
    <t>--/19/13</t>
  </si>
  <si>
    <t>9/6/-4</t>
  </si>
  <si>
    <t>3/2/-7</t>
  </si>
  <si>
    <t>14/10/9</t>
  </si>
  <si>
    <t>A2AHZ7</t>
  </si>
  <si>
    <t>A2P09K</t>
  </si>
  <si>
    <t>A1KBYX</t>
  </si>
  <si>
    <t>IT-Dienstleistungen</t>
  </si>
  <si>
    <t>Logistik</t>
  </si>
  <si>
    <t>Klima- und Kühltechnik</t>
  </si>
  <si>
    <t>Tiergesundheit</t>
  </si>
  <si>
    <t>Stand: Januar 2023</t>
  </si>
  <si>
    <t>--/16/15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</si>
</sst>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12" x14ac:knownFonts="1">
    <font>
      <sz val="11"/>
      <color theme="1"/>
      <name val="Calibri"/>
      <family val="2"/>
      <scheme val="minor"/>
    </font>
    <font>
      <i/>
      <sz val="11"/>
      <color rgb="FF7F7F7F"/>
      <name val="Calibri"/>
      <family val="2"/>
      <scheme val="minor"/>
    </font>
    <font>
      <b/>
      <sz val="11"/>
      <color theme="1"/>
      <name val="Calibri"/>
      <family val="2"/>
      <scheme val="minor"/>
    </font>
    <font>
      <sz val="14"/>
      <color theme="1"/>
      <name val="Calibri"/>
      <family val="2"/>
      <scheme val="minor"/>
    </font>
    <font>
      <i/>
      <sz val="8"/>
      <color rgb="FF7F7F7F"/>
      <name val="Calibri"/>
      <family val="2"/>
      <scheme val="minor"/>
    </font>
    <font>
      <sz val="11"/>
      <color theme="4" tint="-0.249977111117893"/>
      <name val="Calibri"/>
      <family val="2"/>
      <scheme val="minor"/>
    </font>
    <font>
      <b/>
      <sz val="26"/>
      <color theme="1"/>
      <name val="Calibri"/>
      <family val="2"/>
      <scheme val="minor"/>
    </font>
    <font>
      <sz val="11"/>
      <color rgb="FF00B0F0"/>
      <name val="Calibri"/>
      <family val="2"/>
      <scheme val="minor"/>
    </font>
    <font>
      <b/>
      <sz val="14"/>
      <color theme="1"/>
      <name val="Calibri"/>
      <family val="2"/>
      <scheme val="minor"/>
    </font>
    <font>
      <b/>
      <sz val="14"/>
      <color theme="1"/>
      <name val="Calibri"/>
      <family val="2"/>
    </font>
    <font>
      <b/>
      <sz val="60"/>
      <name val="Arial Black"/>
      <family val="2"/>
    </font>
    <font>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style="thin">
        <color indexed="64"/>
      </left>
      <right/>
      <top/>
      <bottom style="thick">
        <color indexed="64"/>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0" fillId="0" borderId="0" xfId="0" applyAlignment="1">
      <alignment horizontal="right"/>
    </xf>
    <xf numFmtId="49" fontId="0" fillId="0" borderId="0" xfId="0" applyNumberFormat="1"/>
    <xf numFmtId="0" fontId="2" fillId="2" borderId="0" xfId="0" applyFont="1" applyFill="1" applyAlignment="1"/>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wrapText="1"/>
    </xf>
    <xf numFmtId="0" fontId="0" fillId="3" borderId="0" xfId="0" applyFill="1" applyAlignment="1">
      <alignment horizontal="left"/>
    </xf>
    <xf numFmtId="0" fontId="4" fillId="3" borderId="0" xfId="1" applyFont="1" applyFill="1" applyAlignment="1">
      <alignment horizontal="left" vertical="top" wrapText="1"/>
    </xf>
    <xf numFmtId="0" fontId="5" fillId="0" borderId="0" xfId="0" applyFont="1" applyFill="1"/>
    <xf numFmtId="0" fontId="0" fillId="0" borderId="0" xfId="0" applyFill="1"/>
    <xf numFmtId="0" fontId="0" fillId="0" borderId="0" xfId="0" applyFill="1" applyAlignment="1">
      <alignment horizontal="left"/>
    </xf>
    <xf numFmtId="0" fontId="0" fillId="4" borderId="2" xfId="0" applyFill="1" applyBorder="1"/>
    <xf numFmtId="0" fontId="0" fillId="4" borderId="3" xfId="0" applyFill="1" applyBorder="1"/>
    <xf numFmtId="0" fontId="0" fillId="4" borderId="4" xfId="0" applyFill="1" applyBorder="1"/>
    <xf numFmtId="0" fontId="0" fillId="0" borderId="0" xfId="0" applyFill="1" applyBorder="1"/>
    <xf numFmtId="0" fontId="0" fillId="0" borderId="5" xfId="0" applyFill="1" applyBorder="1"/>
    <xf numFmtId="0" fontId="0" fillId="0" borderId="6" xfId="0" applyFill="1" applyBorder="1"/>
    <xf numFmtId="0" fontId="0" fillId="0" borderId="12" xfId="0" applyFill="1" applyBorder="1"/>
    <xf numFmtId="0" fontId="0" fillId="0" borderId="13" xfId="0" applyFill="1" applyBorder="1"/>
    <xf numFmtId="0" fontId="0" fillId="4" borderId="0" xfId="0" applyFill="1" applyBorder="1"/>
    <xf numFmtId="0" fontId="3" fillId="4" borderId="5" xfId="0" applyFont="1" applyFill="1" applyBorder="1"/>
    <xf numFmtId="0" fontId="3" fillId="4" borderId="0" xfId="0" applyFont="1" applyFill="1" applyBorder="1"/>
    <xf numFmtId="0" fontId="0" fillId="4" borderId="10" xfId="0" applyFill="1" applyBorder="1"/>
    <xf numFmtId="0" fontId="2" fillId="4" borderId="5" xfId="0" applyFont="1" applyFill="1" applyBorder="1"/>
    <xf numFmtId="0" fontId="8" fillId="4" borderId="7" xfId="0" applyFont="1" applyFill="1" applyBorder="1"/>
    <xf numFmtId="0" fontId="8" fillId="4" borderId="5" xfId="0" applyFont="1" applyFill="1" applyBorder="1"/>
    <xf numFmtId="0" fontId="8" fillId="4" borderId="8" xfId="0" applyFont="1" applyFill="1" applyBorder="1"/>
    <xf numFmtId="0" fontId="8" fillId="4" borderId="9" xfId="0" applyFont="1" applyFill="1" applyBorder="1"/>
    <xf numFmtId="0" fontId="3" fillId="4" borderId="1" xfId="0" applyFont="1" applyFill="1" applyBorder="1" applyAlignment="1">
      <alignment horizontal="right"/>
    </xf>
    <xf numFmtId="0" fontId="10" fillId="0" borderId="9" xfId="0" applyFont="1" applyFill="1" applyBorder="1"/>
    <xf numFmtId="0" fontId="7" fillId="0" borderId="12" xfId="0" applyFont="1" applyFill="1" applyBorder="1"/>
    <xf numFmtId="0" fontId="7" fillId="0" borderId="13" xfId="0" applyFont="1" applyFill="1" applyBorder="1"/>
    <xf numFmtId="0" fontId="0" fillId="4" borderId="14" xfId="0" applyFill="1" applyBorder="1"/>
    <xf numFmtId="0" fontId="0" fillId="4" borderId="15" xfId="0" applyFill="1" applyBorder="1"/>
    <xf numFmtId="49" fontId="0" fillId="3" borderId="1" xfId="0" applyNumberFormat="1" applyFill="1" applyBorder="1" applyAlignment="1"/>
    <xf numFmtId="49" fontId="0" fillId="3" borderId="1" xfId="0" applyNumberFormat="1" applyFill="1" applyBorder="1" applyAlignment="1">
      <alignment horizontal="right"/>
    </xf>
    <xf numFmtId="0" fontId="0" fillId="0" borderId="1" xfId="0" applyBorder="1" applyAlignment="1">
      <alignment horizontal="right"/>
    </xf>
    <xf numFmtId="3" fontId="3" fillId="4" borderId="1" xfId="0" applyNumberFormat="1" applyFont="1" applyFill="1" applyBorder="1" applyAlignment="1">
      <alignment horizontal="right"/>
    </xf>
    <xf numFmtId="0" fontId="11" fillId="0" borderId="1" xfId="0" applyFont="1" applyBorder="1" applyAlignment="1">
      <alignment horizontal="right"/>
    </xf>
    <xf numFmtId="164" fontId="0" fillId="0" borderId="0" xfId="0" applyNumberFormat="1"/>
    <xf numFmtId="3" fontId="0" fillId="0" borderId="0" xfId="0" applyNumberFormat="1"/>
    <xf numFmtId="165" fontId="0" fillId="0" borderId="0" xfId="0" applyNumberFormat="1"/>
    <xf numFmtId="9" fontId="0" fillId="0" borderId="0" xfId="0" applyNumberFormat="1" applyAlignment="1">
      <alignment horizontal="right"/>
    </xf>
    <xf numFmtId="1" fontId="0" fillId="0" borderId="0" xfId="0" applyNumberFormat="1" applyAlignment="1">
      <alignment horizontal="right"/>
    </xf>
    <xf numFmtId="3" fontId="0" fillId="0" borderId="0" xfId="0" applyNumberFormat="1" applyAlignment="1">
      <alignment horizontal="right"/>
    </xf>
    <xf numFmtId="166" fontId="0" fillId="0" borderId="0" xfId="0" applyNumberFormat="1" applyAlignment="1">
      <alignment horizontal="right"/>
    </xf>
    <xf numFmtId="0" fontId="4" fillId="0" borderId="0" xfId="1" applyFont="1" applyFill="1" applyAlignment="1">
      <alignment horizontal="left" vertical="top" wrapText="1"/>
    </xf>
    <xf numFmtId="165" fontId="3" fillId="4" borderId="11" xfId="0" applyNumberFormat="1" applyFont="1" applyFill="1" applyBorder="1" applyAlignment="1">
      <alignment horizontal="right"/>
    </xf>
    <xf numFmtId="9" fontId="3" fillId="4" borderId="1" xfId="0" applyNumberFormat="1" applyFont="1" applyFill="1" applyBorder="1" applyAlignment="1">
      <alignment horizontal="right"/>
    </xf>
    <xf numFmtId="165" fontId="3" fillId="4" borderId="1" xfId="0" applyNumberFormat="1" applyFont="1" applyFill="1" applyBorder="1" applyAlignment="1">
      <alignment horizontal="right"/>
    </xf>
    <xf numFmtId="49" fontId="0" fillId="0" borderId="0" xfId="0" applyNumberFormat="1" applyAlignment="1">
      <alignment horizontal="right"/>
    </xf>
  </cellXfs>
  <cellStyles count="2">
    <cellStyle name="Erklärender Text" xfId="1" builtinId="53"/>
    <cellStyle name="Standard" xfId="0" builtinId="0"/>
  </cellStyles>
  <dxfs count="17">
    <dxf>
      <alignment horizontal="right" vertical="bottom" textRotation="0" wrapText="0" indent="0" justifyLastLine="0" shrinkToFit="0" readingOrder="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solid">
          <fgColor indexed="64"/>
          <bgColor theme="4" tint="0.79998168889431442"/>
        </patternFill>
      </fill>
      <alignment horizontal="left" vertical="bottom" textRotation="0" wrapText="1" indent="0" justifyLastLine="0" shrinkToFit="0" readingOrder="0"/>
    </dxf>
  </dxfs>
  <tableStyles count="0" defaultTableStyle="TableStyleMedium2" defaultPivotStyle="PivotStyleLight16"/>
  <colors>
    <mruColors>
      <color rgb="FF33CCFF"/>
      <color rgb="FF39D4F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90" dropStyle="combo" dx="16" fmlaLink="$K$14" fmlaRange="'Superliste 2'!$A$2:$O$8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10</xdr:row>
      <xdr:rowOff>0</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53350" cy="1905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228600</xdr:colOff>
          <xdr:row>14</xdr:row>
          <xdr:rowOff>12700</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Wendling\Excel\Aktien-Abfrage\Aktien-Abfr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ktien-Abfrage"/>
      <sheetName val="Superliste"/>
    </sheetNames>
    <sheetDataSet>
      <sheetData sheetId="0"/>
      <sheetData sheetId="1"/>
    </sheetDataSet>
  </externalBook>
</externalLink>
</file>

<file path=xl/tables/table1.xml><?xml version="1.0" encoding="utf-8"?>
<table xmlns="http://schemas.openxmlformats.org/spreadsheetml/2006/main" id="1" name="Tabelle1" displayName="Tabelle1" ref="A1:P89" totalsRowShown="0" headerRowDxfId="16">
  <autoFilter ref="A1:P89"/>
  <tableColumns count="16">
    <tableColumn id="1" name="Unternehmen" dataDxfId="15"/>
    <tableColumn id="2" name="Diamanten" dataDxfId="14"/>
    <tableColumn id="3" name="Branche" dataDxfId="13"/>
    <tableColumn id="4" name="Land" dataDxfId="12"/>
    <tableColumn id="5" name="Martkapi-_x000a_talisierung in Mrd. €" dataDxfId="11"/>
    <tableColumn id="6" name="Mitarbeiter" dataDxfId="10"/>
    <tableColumn id="7" name="Umsatz _x000a_in Mrd. €" dataDxfId="9"/>
    <tableColumn id="8" name="Gewinn _x000a_in Mrd. €" dataDxfId="8"/>
    <tableColumn id="9" name="ø Gewinnwachstum in % (20 Jahre)" dataDxfId="7"/>
    <tableColumn id="10" name="Gewinn je Mitarbeiter in €" dataDxfId="6"/>
    <tableColumn id="11" name="Dividenden-_x000a_rendite in %" dataDxfId="5"/>
    <tableColumn id="12" name="DSR in %_x000a_ pro Jahr" dataDxfId="4"/>
    <tableColumn id="13" name="Ausschüttungs-_x000a_quote in %" dataDxfId="3"/>
    <tableColumn id="14" name="PAR 20/10/5 in % pro Jahr" dataDxfId="2"/>
    <tableColumn id="15" name="KGV" dataDxfId="1"/>
    <tableColumn id="16" name="WKN"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52"/>
  <sheetViews>
    <sheetView showGridLines="0" tabSelected="1" topLeftCell="A10" workbookViewId="0">
      <selection activeCell="C17" sqref="C17"/>
    </sheetView>
  </sheetViews>
  <sheetFormatPr baseColWidth="10" defaultColWidth="0" defaultRowHeight="14.5" zeroHeight="1" x14ac:dyDescent="0.35"/>
  <cols>
    <col min="1" max="1" width="34.453125" customWidth="1"/>
    <col min="2" max="2" width="11.453125" customWidth="1"/>
    <col min="3" max="3" width="19.453125" customWidth="1"/>
    <col min="4" max="4" width="15.1796875" customWidth="1"/>
    <col min="5" max="7" width="11.453125" customWidth="1"/>
    <col min="8" max="8" width="9.26953125" customWidth="1"/>
    <col min="9" max="14" width="11.453125" hidden="1" customWidth="1"/>
    <col min="15" max="16384" width="11.453125" hidden="1"/>
  </cols>
  <sheetData>
    <row r="1" spans="1:13" x14ac:dyDescent="0.35"/>
    <row r="2" spans="1:13" x14ac:dyDescent="0.35"/>
    <row r="3" spans="1:13" x14ac:dyDescent="0.35"/>
    <row r="4" spans="1:13" x14ac:dyDescent="0.35"/>
    <row r="5" spans="1:13" x14ac:dyDescent="0.35"/>
    <row r="6" spans="1:13" x14ac:dyDescent="0.35"/>
    <row r="7" spans="1:13" x14ac:dyDescent="0.35"/>
    <row r="8" spans="1:13" x14ac:dyDescent="0.35"/>
    <row r="9" spans="1:13" x14ac:dyDescent="0.35"/>
    <row r="10" spans="1:13" x14ac:dyDescent="0.35"/>
    <row r="11" spans="1:13" ht="93" customHeight="1" thickBot="1" x14ac:dyDescent="2.5499999999999998">
      <c r="A11" s="30" t="s">
        <v>0</v>
      </c>
      <c r="B11" s="31"/>
      <c r="C11" s="31"/>
      <c r="D11" s="31"/>
      <c r="E11" s="31"/>
      <c r="F11" s="31"/>
      <c r="G11" s="31"/>
      <c r="H11" s="32"/>
      <c r="I11" s="9"/>
      <c r="J11" s="9"/>
      <c r="K11" s="10"/>
      <c r="L11" s="10"/>
      <c r="M11" s="10"/>
    </row>
    <row r="12" spans="1:13" ht="15" thickTop="1" x14ac:dyDescent="0.35">
      <c r="A12" s="16"/>
      <c r="B12" s="15"/>
      <c r="C12" s="15"/>
      <c r="D12" s="15"/>
      <c r="E12" s="15"/>
      <c r="F12" s="15"/>
      <c r="G12" s="15"/>
      <c r="H12" s="17"/>
      <c r="I12" s="10"/>
      <c r="J12" s="10"/>
      <c r="K12" s="10"/>
      <c r="L12" s="10"/>
      <c r="M12" s="10"/>
    </row>
    <row r="13" spans="1:13" x14ac:dyDescent="0.35">
      <c r="A13" s="16"/>
      <c r="B13" s="15"/>
      <c r="C13" s="15"/>
      <c r="D13" s="15"/>
      <c r="E13" s="15"/>
      <c r="F13" s="15"/>
      <c r="G13" s="15"/>
      <c r="H13" s="17"/>
      <c r="I13" s="10"/>
      <c r="J13" s="10"/>
      <c r="K13" s="10"/>
      <c r="L13" s="10"/>
      <c r="M13" s="10"/>
    </row>
    <row r="14" spans="1:13" ht="33.5" x14ac:dyDescent="0.75">
      <c r="A14" s="24" t="s">
        <v>131</v>
      </c>
      <c r="B14" s="15"/>
      <c r="C14" s="15"/>
      <c r="D14" s="15"/>
      <c r="E14" s="15"/>
      <c r="F14" s="15"/>
      <c r="G14" s="15"/>
      <c r="H14" s="17"/>
      <c r="I14" s="10"/>
      <c r="J14" s="10"/>
      <c r="K14" s="10">
        <v>1</v>
      </c>
      <c r="L14" s="10"/>
      <c r="M14" s="10"/>
    </row>
    <row r="15" spans="1:13" x14ac:dyDescent="0.35">
      <c r="A15" s="16"/>
      <c r="B15" s="15"/>
      <c r="C15" s="15"/>
      <c r="D15" s="15"/>
      <c r="E15" s="15"/>
      <c r="F15" s="15"/>
      <c r="G15" s="15"/>
      <c r="H15" s="17"/>
      <c r="I15" s="10"/>
      <c r="J15" s="10"/>
      <c r="K15" s="10"/>
      <c r="L15" s="10"/>
      <c r="M15" s="10"/>
    </row>
    <row r="16" spans="1:13" x14ac:dyDescent="0.35">
      <c r="A16" s="16"/>
      <c r="B16" s="15"/>
      <c r="C16" s="15"/>
      <c r="D16" s="15"/>
      <c r="E16" s="15"/>
      <c r="F16" s="15"/>
      <c r="G16" s="15"/>
      <c r="H16" s="17"/>
      <c r="I16" s="10"/>
      <c r="J16" s="10"/>
      <c r="K16" s="10"/>
      <c r="L16" s="10"/>
      <c r="M16" s="10"/>
    </row>
    <row r="17" spans="1:13" ht="18.5" x14ac:dyDescent="0.45">
      <c r="A17" s="25" t="s">
        <v>1</v>
      </c>
      <c r="B17" s="12"/>
      <c r="C17" s="29" t="str">
        <f>INDEX(Tabelle1[],$K$14,4)</f>
        <v>USA</v>
      </c>
      <c r="D17" s="20"/>
      <c r="E17" s="15"/>
      <c r="F17" s="15"/>
      <c r="G17" s="15"/>
      <c r="H17" s="17"/>
      <c r="I17" s="10"/>
      <c r="J17" s="10"/>
      <c r="K17" s="10"/>
      <c r="L17" s="10"/>
      <c r="M17" s="10"/>
    </row>
    <row r="18" spans="1:13" ht="18.5" x14ac:dyDescent="0.45">
      <c r="A18" s="26" t="s">
        <v>2</v>
      </c>
      <c r="B18" s="13"/>
      <c r="C18" s="29" t="str">
        <f>INDEX(Tabelle1[],$K$14,3)</f>
        <v>Mischkonzerne</v>
      </c>
      <c r="D18" s="20"/>
      <c r="E18" s="15"/>
      <c r="F18" s="15"/>
      <c r="G18" s="15"/>
      <c r="H18" s="17"/>
      <c r="I18" s="10"/>
      <c r="J18" s="10"/>
      <c r="K18" s="10"/>
      <c r="L18" s="10"/>
      <c r="M18" s="10"/>
    </row>
    <row r="19" spans="1:13" ht="18.5" x14ac:dyDescent="0.45">
      <c r="A19" s="26" t="s">
        <v>3</v>
      </c>
      <c r="B19" s="13"/>
      <c r="C19" s="29">
        <f>INDEX(Tabelle1[],$K$14,16)</f>
        <v>851745</v>
      </c>
      <c r="D19" s="20"/>
      <c r="E19" s="15"/>
      <c r="F19" s="15"/>
      <c r="G19" s="15"/>
      <c r="H19" s="17"/>
      <c r="I19" s="10"/>
      <c r="J19" s="10"/>
      <c r="K19" s="10"/>
      <c r="L19" s="10"/>
      <c r="M19" s="10"/>
    </row>
    <row r="20" spans="1:13" ht="18.5" x14ac:dyDescent="0.45">
      <c r="A20" s="27" t="s">
        <v>4</v>
      </c>
      <c r="B20" s="14"/>
      <c r="C20" s="29" t="str">
        <f>INDEX(Tabelle1[],$K$14,2)</f>
        <v>4</v>
      </c>
      <c r="D20" s="20"/>
      <c r="E20" s="15"/>
      <c r="F20" s="15"/>
      <c r="G20" s="15"/>
      <c r="H20" s="17"/>
      <c r="I20" s="10"/>
      <c r="J20" s="10"/>
      <c r="K20" s="10"/>
      <c r="L20" s="10"/>
      <c r="M20" s="10"/>
    </row>
    <row r="21" spans="1:13" ht="18.5" x14ac:dyDescent="0.45">
      <c r="A21" s="21"/>
      <c r="B21" s="20"/>
      <c r="C21" s="22"/>
      <c r="D21" s="20"/>
      <c r="E21" s="15"/>
      <c r="F21" s="15"/>
      <c r="G21" s="15"/>
      <c r="H21" s="17"/>
      <c r="I21" s="10"/>
      <c r="J21" s="10"/>
      <c r="K21" s="10"/>
      <c r="L21" s="10"/>
      <c r="M21" s="10"/>
    </row>
    <row r="22" spans="1:13" ht="18.5" x14ac:dyDescent="0.45">
      <c r="A22" s="25" t="s">
        <v>5</v>
      </c>
      <c r="B22" s="12"/>
      <c r="C22" s="38">
        <f>INDEX(Tabelle1[],$K$14,5)</f>
        <v>64.963525784599867</v>
      </c>
      <c r="D22" s="33" t="s">
        <v>6</v>
      </c>
      <c r="E22" s="15"/>
      <c r="F22" s="15"/>
      <c r="G22" s="15"/>
      <c r="H22" s="17"/>
      <c r="I22" s="10"/>
      <c r="J22" s="10"/>
      <c r="K22" s="10"/>
      <c r="L22" s="10"/>
      <c r="M22" s="10"/>
    </row>
    <row r="23" spans="1:13" ht="18.5" x14ac:dyDescent="0.45">
      <c r="A23" s="26" t="s">
        <v>7</v>
      </c>
      <c r="B23" s="13"/>
      <c r="C23" s="38">
        <f>INDEX(Tabelle1[],$K$14,6)</f>
        <v>96163</v>
      </c>
      <c r="D23" s="20"/>
      <c r="E23" s="15"/>
      <c r="F23" s="15"/>
      <c r="G23" s="15"/>
      <c r="H23" s="17"/>
      <c r="I23" s="10"/>
      <c r="J23" s="10"/>
      <c r="K23" s="10"/>
      <c r="L23" s="10"/>
      <c r="M23" s="10"/>
    </row>
    <row r="24" spans="1:13" ht="18.5" x14ac:dyDescent="0.45">
      <c r="A24" s="26" t="s">
        <v>8</v>
      </c>
      <c r="B24" s="13"/>
      <c r="C24" s="50">
        <f>INDEX(Tabelle1[],$K$14,7)</f>
        <v>31.390234948604999</v>
      </c>
      <c r="D24" s="33" t="s">
        <v>6</v>
      </c>
      <c r="E24" s="15"/>
      <c r="F24" s="15"/>
      <c r="G24" s="15"/>
      <c r="H24" s="17"/>
      <c r="I24" s="10"/>
      <c r="J24" s="10"/>
      <c r="K24" s="10"/>
      <c r="L24" s="10"/>
      <c r="M24" s="10"/>
    </row>
    <row r="25" spans="1:13" ht="18.5" x14ac:dyDescent="0.45">
      <c r="A25" s="26" t="s">
        <v>9</v>
      </c>
      <c r="B25" s="13"/>
      <c r="C25" s="50">
        <f>INDEX(Tabelle1[],$K$14,8)</f>
        <v>5.7827643171806162</v>
      </c>
      <c r="D25" s="33" t="s">
        <v>6</v>
      </c>
      <c r="E25" s="15"/>
      <c r="F25" s="15"/>
      <c r="G25" s="15"/>
      <c r="H25" s="17"/>
      <c r="I25" s="10"/>
      <c r="J25" s="10"/>
      <c r="K25" s="10"/>
      <c r="L25" s="10"/>
      <c r="M25" s="10"/>
    </row>
    <row r="26" spans="1:13" ht="18.5" x14ac:dyDescent="0.45">
      <c r="A26" s="26" t="s">
        <v>10</v>
      </c>
      <c r="B26" s="13"/>
      <c r="C26" s="38">
        <f>INDEX(Tabelle1[],$K$14,10)</f>
        <v>60135.024044389385</v>
      </c>
      <c r="D26" s="33" t="s">
        <v>11</v>
      </c>
      <c r="E26" s="15"/>
      <c r="F26" s="15"/>
      <c r="G26" s="15"/>
      <c r="H26" s="17"/>
      <c r="I26" s="10"/>
      <c r="J26" s="10"/>
      <c r="K26" s="10"/>
      <c r="L26" s="10"/>
      <c r="M26" s="10"/>
    </row>
    <row r="27" spans="1:13" ht="18.5" x14ac:dyDescent="0.45">
      <c r="A27" s="27" t="s">
        <v>146</v>
      </c>
      <c r="B27" s="14"/>
      <c r="C27" s="49">
        <f>INDEX(Tabelle1[],$K$14,9)</f>
        <v>5.974083677209574E-2</v>
      </c>
      <c r="D27" s="33" t="s">
        <v>144</v>
      </c>
      <c r="E27" s="15"/>
      <c r="F27" s="15"/>
      <c r="G27" s="15"/>
      <c r="H27" s="17"/>
      <c r="I27" s="10"/>
      <c r="J27" s="10"/>
      <c r="K27" s="10"/>
      <c r="L27" s="10"/>
      <c r="M27" s="10"/>
    </row>
    <row r="28" spans="1:13" ht="18.5" x14ac:dyDescent="0.45">
      <c r="A28" s="21"/>
      <c r="B28" s="20"/>
      <c r="C28" s="22"/>
      <c r="D28" s="20"/>
      <c r="E28" s="15"/>
      <c r="F28" s="15"/>
      <c r="G28" s="15"/>
      <c r="H28" s="17"/>
      <c r="I28" s="10"/>
      <c r="J28" s="10"/>
      <c r="K28" s="10"/>
      <c r="L28" s="10"/>
      <c r="M28" s="10"/>
    </row>
    <row r="29" spans="1:13" ht="18.5" x14ac:dyDescent="0.45">
      <c r="A29" s="25" t="s">
        <v>13</v>
      </c>
      <c r="B29" s="12"/>
      <c r="C29" s="29" t="str">
        <f>INDEX(Tabelle1[],$K$14,14)</f>
        <v>3/3/-13</v>
      </c>
      <c r="D29" s="33" t="s">
        <v>144</v>
      </c>
      <c r="E29" s="15"/>
      <c r="F29" s="15"/>
      <c r="G29" s="15"/>
      <c r="H29" s="17"/>
      <c r="I29" s="10"/>
      <c r="J29" s="10"/>
      <c r="K29" s="10"/>
      <c r="L29" s="10"/>
      <c r="M29" s="10"/>
    </row>
    <row r="30" spans="1:13" ht="18.5" x14ac:dyDescent="0.45">
      <c r="A30" s="26" t="s">
        <v>14</v>
      </c>
      <c r="B30" s="13"/>
      <c r="C30" s="29">
        <f>INDEX(Tabelle1[],$K$14,12)</f>
        <v>10</v>
      </c>
      <c r="D30" s="33" t="s">
        <v>144</v>
      </c>
      <c r="E30" s="15"/>
      <c r="F30" s="15"/>
      <c r="G30" s="15"/>
      <c r="H30" s="17"/>
      <c r="I30" s="10"/>
      <c r="J30" s="10"/>
      <c r="K30" s="10"/>
      <c r="L30" s="10"/>
      <c r="M30" s="10"/>
    </row>
    <row r="31" spans="1:13" ht="18.5" x14ac:dyDescent="0.45">
      <c r="A31" s="26" t="s">
        <v>15</v>
      </c>
      <c r="B31" s="13"/>
      <c r="C31" s="49">
        <f>INDEX(Tabelle1[],$K$14,13)</f>
        <v>0.6</v>
      </c>
      <c r="D31" s="33" t="s">
        <v>145</v>
      </c>
      <c r="E31" s="15"/>
      <c r="F31" s="15"/>
      <c r="G31" s="15"/>
      <c r="H31" s="17"/>
      <c r="I31" s="10"/>
      <c r="J31" s="10"/>
      <c r="K31" s="10"/>
      <c r="L31" s="10"/>
      <c r="M31" s="10"/>
    </row>
    <row r="32" spans="1:13" ht="18.5" x14ac:dyDescent="0.45">
      <c r="A32" s="26" t="s">
        <v>16</v>
      </c>
      <c r="B32" s="13"/>
      <c r="C32" s="29">
        <f>INDEX(Tabelle1[],$K$14,15)</f>
        <v>12</v>
      </c>
      <c r="D32" s="20"/>
      <c r="E32" s="15"/>
      <c r="F32" s="15"/>
      <c r="G32" s="15"/>
      <c r="H32" s="17"/>
      <c r="I32" s="10"/>
      <c r="J32" s="10"/>
      <c r="K32" s="10"/>
      <c r="L32" s="10"/>
      <c r="M32" s="10"/>
    </row>
    <row r="33" spans="1:14" ht="19" thickBot="1" x14ac:dyDescent="0.5">
      <c r="A33" s="28" t="s">
        <v>17</v>
      </c>
      <c r="B33" s="23"/>
      <c r="C33" s="48">
        <f>INDEX(Tabelle1[],$K$14,11)</f>
        <v>4.9399088588039559</v>
      </c>
      <c r="D33" s="34" t="s">
        <v>12</v>
      </c>
      <c r="E33" s="18"/>
      <c r="F33" s="18"/>
      <c r="G33" s="18"/>
      <c r="H33" s="19"/>
      <c r="I33" s="10"/>
      <c r="J33" s="10"/>
      <c r="K33" s="10"/>
      <c r="L33" s="10"/>
      <c r="M33" s="10"/>
    </row>
    <row r="34" spans="1:14" ht="15" thickTop="1" x14ac:dyDescent="0.35">
      <c r="A34" s="10"/>
      <c r="B34" s="10"/>
      <c r="C34" s="10"/>
      <c r="D34" s="10"/>
      <c r="E34" s="10"/>
      <c r="F34" s="10"/>
      <c r="G34" s="10"/>
      <c r="H34" s="10"/>
      <c r="I34" s="10"/>
      <c r="J34" s="10"/>
      <c r="K34" s="10"/>
      <c r="L34" s="10"/>
      <c r="M34" s="10"/>
    </row>
    <row r="35" spans="1:14" x14ac:dyDescent="0.35">
      <c r="A35" s="10"/>
      <c r="B35" s="10"/>
      <c r="C35" s="10"/>
      <c r="D35" s="10"/>
      <c r="E35" s="10"/>
      <c r="F35" s="10"/>
      <c r="G35" s="10"/>
      <c r="H35" s="10"/>
      <c r="I35" s="10"/>
      <c r="J35" s="10"/>
      <c r="K35" s="10"/>
      <c r="L35" s="10"/>
      <c r="M35" s="10"/>
    </row>
    <row r="36" spans="1:14" x14ac:dyDescent="0.35">
      <c r="A36" s="10"/>
      <c r="B36" s="10"/>
      <c r="C36" s="10"/>
      <c r="D36" s="10"/>
      <c r="E36" s="10"/>
      <c r="F36" s="10"/>
      <c r="G36" s="10"/>
      <c r="H36" s="10"/>
      <c r="I36" s="10"/>
      <c r="J36" s="10"/>
      <c r="K36" s="10"/>
      <c r="L36" s="10"/>
      <c r="M36" s="10"/>
    </row>
    <row r="37" spans="1:14" x14ac:dyDescent="0.35">
      <c r="A37" s="10" t="s">
        <v>272</v>
      </c>
      <c r="B37" s="10"/>
      <c r="C37" s="10"/>
      <c r="D37" s="10"/>
      <c r="E37" s="10"/>
      <c r="F37" s="10"/>
      <c r="G37" s="10"/>
      <c r="H37" s="10"/>
      <c r="I37" s="10"/>
      <c r="J37" s="10"/>
      <c r="K37" s="10"/>
      <c r="L37" s="10"/>
      <c r="M37" s="10"/>
    </row>
    <row r="38" spans="1:14" hidden="1" x14ac:dyDescent="0.35">
      <c r="A38" s="10"/>
      <c r="B38" s="10"/>
      <c r="C38" s="10"/>
      <c r="D38" s="10"/>
      <c r="E38" s="10"/>
      <c r="F38" s="10"/>
      <c r="G38" s="10"/>
      <c r="H38" s="10"/>
      <c r="I38" s="10"/>
      <c r="J38" s="10"/>
      <c r="K38" s="10"/>
      <c r="L38" s="10"/>
      <c r="M38" s="10"/>
    </row>
    <row r="39" spans="1:14" hidden="1" x14ac:dyDescent="0.35">
      <c r="A39" s="10"/>
      <c r="B39" s="10"/>
      <c r="C39" s="10"/>
      <c r="D39" s="10"/>
      <c r="E39" s="10"/>
      <c r="F39" s="10"/>
      <c r="G39" s="10"/>
      <c r="H39" s="10"/>
      <c r="I39" s="10"/>
      <c r="J39" s="10"/>
      <c r="K39" s="10"/>
      <c r="L39" s="10"/>
      <c r="M39" s="10"/>
    </row>
    <row r="40" spans="1:14" hidden="1" x14ac:dyDescent="0.35">
      <c r="A40" s="10"/>
      <c r="B40" s="10"/>
      <c r="C40" s="10"/>
      <c r="D40" s="10"/>
      <c r="E40" s="10"/>
      <c r="F40" s="10"/>
      <c r="G40" s="10"/>
      <c r="H40" s="10"/>
      <c r="I40" s="10"/>
      <c r="J40" s="10"/>
      <c r="K40" s="10"/>
      <c r="L40" s="10"/>
      <c r="M40" s="10"/>
    </row>
    <row r="41" spans="1:14" hidden="1" x14ac:dyDescent="0.35">
      <c r="A41" s="10"/>
      <c r="B41" s="10"/>
      <c r="C41" s="10"/>
      <c r="D41" s="10"/>
      <c r="E41" s="10"/>
      <c r="F41" s="10"/>
      <c r="G41" s="10"/>
      <c r="H41" s="10"/>
      <c r="I41" s="10"/>
      <c r="J41" s="10"/>
      <c r="K41" s="10"/>
      <c r="L41" s="10"/>
      <c r="M41" s="10"/>
    </row>
    <row r="42" spans="1:14" hidden="1" x14ac:dyDescent="0.35">
      <c r="A42" s="10"/>
      <c r="B42" s="10"/>
      <c r="C42" s="10"/>
      <c r="D42" s="10"/>
      <c r="E42" s="10"/>
      <c r="F42" s="10"/>
      <c r="G42" s="10"/>
      <c r="H42" s="10"/>
      <c r="I42" s="10"/>
      <c r="J42" s="10"/>
      <c r="K42" s="10"/>
      <c r="L42" s="10"/>
      <c r="M42" s="10"/>
    </row>
    <row r="43" spans="1:14" hidden="1" x14ac:dyDescent="0.35">
      <c r="A43" s="11" t="s">
        <v>129</v>
      </c>
      <c r="B43" s="11"/>
      <c r="C43" s="11"/>
      <c r="D43" s="11"/>
      <c r="E43" s="11"/>
      <c r="F43" s="11"/>
      <c r="G43" s="11"/>
      <c r="H43" s="11"/>
      <c r="I43" s="11"/>
      <c r="J43" s="11"/>
      <c r="K43" s="11"/>
      <c r="L43" s="11"/>
      <c r="M43" s="11"/>
      <c r="N43" s="7"/>
    </row>
    <row r="44" spans="1:14" hidden="1" x14ac:dyDescent="0.35">
      <c r="A44" s="47" t="s">
        <v>130</v>
      </c>
      <c r="B44" s="47"/>
      <c r="C44" s="47"/>
      <c r="D44" s="47"/>
      <c r="E44" s="47"/>
      <c r="F44" s="47"/>
      <c r="G44" s="47"/>
      <c r="H44" s="47"/>
      <c r="I44" s="47"/>
      <c r="J44" s="47"/>
      <c r="K44" s="47"/>
      <c r="L44" s="47"/>
      <c r="M44" s="47"/>
      <c r="N44" s="8"/>
    </row>
    <row r="45" spans="1:14" hidden="1" x14ac:dyDescent="0.35">
      <c r="A45" s="47"/>
      <c r="B45" s="47"/>
      <c r="C45" s="47"/>
      <c r="D45" s="47"/>
      <c r="E45" s="47"/>
      <c r="F45" s="47"/>
      <c r="G45" s="47"/>
      <c r="H45" s="47"/>
      <c r="I45" s="47"/>
      <c r="J45" s="47"/>
      <c r="K45" s="47"/>
      <c r="L45" s="47"/>
      <c r="M45" s="47"/>
      <c r="N45" s="8"/>
    </row>
    <row r="46" spans="1:14" hidden="1" x14ac:dyDescent="0.35">
      <c r="A46" s="47"/>
      <c r="B46" s="47"/>
      <c r="C46" s="47"/>
      <c r="D46" s="47"/>
      <c r="E46" s="47"/>
      <c r="F46" s="47"/>
      <c r="G46" s="47"/>
      <c r="H46" s="47"/>
      <c r="I46" s="47"/>
      <c r="J46" s="47"/>
      <c r="K46" s="47"/>
      <c r="L46" s="47"/>
      <c r="M46" s="47"/>
      <c r="N46" s="8"/>
    </row>
    <row r="47" spans="1:14" hidden="1" x14ac:dyDescent="0.35">
      <c r="A47" s="47"/>
      <c r="B47" s="47"/>
      <c r="C47" s="47"/>
      <c r="D47" s="47"/>
      <c r="E47" s="47"/>
      <c r="F47" s="47"/>
      <c r="G47" s="47"/>
      <c r="H47" s="47"/>
      <c r="I47" s="47"/>
      <c r="J47" s="47"/>
      <c r="K47" s="47"/>
      <c r="L47" s="47"/>
      <c r="M47" s="47"/>
      <c r="N47" s="8"/>
    </row>
    <row r="48" spans="1:14" hidden="1" x14ac:dyDescent="0.35">
      <c r="A48" s="47"/>
      <c r="B48" s="47"/>
      <c r="C48" s="47"/>
      <c r="D48" s="47"/>
      <c r="E48" s="47"/>
      <c r="F48" s="47"/>
      <c r="G48" s="47"/>
      <c r="H48" s="47"/>
      <c r="I48" s="47"/>
      <c r="J48" s="47"/>
      <c r="K48" s="47"/>
      <c r="L48" s="47"/>
      <c r="M48" s="47"/>
      <c r="N48" s="8"/>
    </row>
    <row r="49" spans="1:14" hidden="1" x14ac:dyDescent="0.35">
      <c r="A49" s="47"/>
      <c r="B49" s="47"/>
      <c r="C49" s="47"/>
      <c r="D49" s="47"/>
      <c r="E49" s="47"/>
      <c r="F49" s="47"/>
      <c r="G49" s="47"/>
      <c r="H49" s="47"/>
      <c r="I49" s="47"/>
      <c r="J49" s="47"/>
      <c r="K49" s="47"/>
      <c r="L49" s="47"/>
      <c r="M49" s="47"/>
      <c r="N49" s="8"/>
    </row>
    <row r="50" spans="1:14" hidden="1" x14ac:dyDescent="0.35">
      <c r="A50" s="47"/>
      <c r="B50" s="47"/>
      <c r="C50" s="47"/>
      <c r="D50" s="47"/>
      <c r="E50" s="47"/>
      <c r="F50" s="47"/>
      <c r="G50" s="47"/>
      <c r="H50" s="47"/>
      <c r="I50" s="47"/>
      <c r="J50" s="47"/>
      <c r="K50" s="47"/>
      <c r="L50" s="47"/>
      <c r="M50" s="47"/>
      <c r="N50" s="8"/>
    </row>
    <row r="51" spans="1:14" ht="33.75" hidden="1" customHeight="1" x14ac:dyDescent="0.35">
      <c r="A51" s="47"/>
      <c r="B51" s="47"/>
      <c r="C51" s="47"/>
      <c r="D51" s="47"/>
      <c r="E51" s="47"/>
      <c r="F51" s="47"/>
      <c r="G51" s="47"/>
      <c r="H51" s="47"/>
      <c r="I51" s="47"/>
      <c r="J51" s="47"/>
      <c r="K51" s="47"/>
      <c r="L51" s="47"/>
      <c r="M51" s="47"/>
      <c r="N51" s="8"/>
    </row>
    <row r="52" spans="1:14" hidden="1" x14ac:dyDescent="0.35">
      <c r="A52" s="10"/>
      <c r="B52" s="10"/>
      <c r="C52" s="10"/>
      <c r="D52" s="10"/>
      <c r="E52" s="10"/>
      <c r="F52" s="10"/>
      <c r="G52" s="10"/>
      <c r="H52" s="10"/>
      <c r="I52" s="10"/>
      <c r="J52" s="10"/>
      <c r="K52" s="10"/>
      <c r="L52" s="10"/>
      <c r="M52" s="10"/>
    </row>
  </sheetData>
  <mergeCells count="1">
    <mergeCell ref="A44:M51"/>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2</xdr:col>
                    <xdr:colOff>0</xdr:colOff>
                    <xdr:row>13</xdr:row>
                    <xdr:rowOff>0</xdr:rowOff>
                  </from>
                  <to>
                    <xdr:col>3</xdr:col>
                    <xdr:colOff>228600</xdr:colOff>
                    <xdr:row>14</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9"/>
  <sheetViews>
    <sheetView zoomScale="99" zoomScaleNormal="99" workbookViewId="0">
      <pane xSplit="1" ySplit="1" topLeftCell="F50" activePane="bottomRight" state="frozen"/>
      <selection pane="topRight" activeCell="B1" sqref="B1"/>
      <selection pane="bottomLeft" activeCell="A2" sqref="A2"/>
      <selection pane="bottomRight" activeCell="N86" sqref="N86"/>
    </sheetView>
  </sheetViews>
  <sheetFormatPr baseColWidth="10" defaultRowHeight="14.5" x14ac:dyDescent="0.35"/>
  <cols>
    <col min="1" max="1" width="24.7265625" bestFit="1" customWidth="1"/>
    <col min="2" max="2" width="13" bestFit="1" customWidth="1"/>
    <col min="3" max="3" width="16.7265625" bestFit="1" customWidth="1"/>
    <col min="6" max="6" width="13.453125" customWidth="1"/>
    <col min="9" max="9" width="33.81640625" customWidth="1"/>
    <col min="10" max="10" width="26.54296875" customWidth="1"/>
    <col min="14" max="14" width="25.453125" style="2" customWidth="1"/>
  </cols>
  <sheetData>
    <row r="1" spans="1:16" ht="43.5" x14ac:dyDescent="0.35">
      <c r="A1" s="3" t="s">
        <v>119</v>
      </c>
      <c r="B1" s="4" t="s">
        <v>4</v>
      </c>
      <c r="C1" s="4" t="s">
        <v>2</v>
      </c>
      <c r="D1" s="4" t="s">
        <v>1</v>
      </c>
      <c r="E1" s="5" t="s">
        <v>120</v>
      </c>
      <c r="F1" s="4" t="s">
        <v>7</v>
      </c>
      <c r="G1" s="5" t="s">
        <v>121</v>
      </c>
      <c r="H1" s="5" t="s">
        <v>122</v>
      </c>
      <c r="I1" s="5" t="s">
        <v>123</v>
      </c>
      <c r="J1" s="5" t="s">
        <v>124</v>
      </c>
      <c r="K1" s="5" t="s">
        <v>125</v>
      </c>
      <c r="L1" s="5" t="s">
        <v>126</v>
      </c>
      <c r="M1" s="5" t="s">
        <v>127</v>
      </c>
      <c r="N1" s="6" t="s">
        <v>128</v>
      </c>
      <c r="O1" s="4" t="s">
        <v>16</v>
      </c>
      <c r="P1" s="5" t="s">
        <v>3</v>
      </c>
    </row>
    <row r="2" spans="1:16" x14ac:dyDescent="0.35">
      <c r="A2" t="s">
        <v>18</v>
      </c>
      <c r="B2" s="44" t="s">
        <v>148</v>
      </c>
      <c r="C2" s="1" t="s">
        <v>19</v>
      </c>
      <c r="D2" s="1" t="s">
        <v>20</v>
      </c>
      <c r="E2" s="45">
        <v>64.963525784599867</v>
      </c>
      <c r="F2" s="45">
        <v>96163</v>
      </c>
      <c r="G2" s="46">
        <v>31.390234948604999</v>
      </c>
      <c r="H2" s="46">
        <v>5.7827643171806162</v>
      </c>
      <c r="I2" s="40">
        <v>5.974083677209574E-2</v>
      </c>
      <c r="J2" s="41">
        <v>60135.024044389385</v>
      </c>
      <c r="K2" s="42">
        <v>4.9399088588039559</v>
      </c>
      <c r="L2" s="1">
        <v>10</v>
      </c>
      <c r="M2" s="43">
        <v>0.6</v>
      </c>
      <c r="N2" s="1" t="s">
        <v>183</v>
      </c>
      <c r="O2">
        <v>12</v>
      </c>
      <c r="P2" s="37">
        <v>851745</v>
      </c>
    </row>
    <row r="3" spans="1:16" x14ac:dyDescent="0.35">
      <c r="A3" t="s">
        <v>160</v>
      </c>
      <c r="B3" s="44" t="s">
        <v>148</v>
      </c>
      <c r="C3" s="1" t="s">
        <v>93</v>
      </c>
      <c r="D3" s="1" t="s">
        <v>20</v>
      </c>
      <c r="E3" s="45">
        <v>149.14261655653448</v>
      </c>
      <c r="F3" s="45">
        <v>29239</v>
      </c>
      <c r="G3" s="46">
        <v>16.158223201174742</v>
      </c>
      <c r="H3" s="46">
        <v>4.3649045521292216</v>
      </c>
      <c r="I3" s="40">
        <v>0.17426196920842263</v>
      </c>
      <c r="J3" s="41">
        <v>149283.64691436855</v>
      </c>
      <c r="K3" s="42">
        <v>0</v>
      </c>
      <c r="L3" s="1" t="s">
        <v>30</v>
      </c>
      <c r="M3" s="43" t="s">
        <v>30</v>
      </c>
      <c r="N3" s="1" t="s">
        <v>184</v>
      </c>
      <c r="O3">
        <v>23</v>
      </c>
      <c r="P3" s="37">
        <v>871981</v>
      </c>
    </row>
    <row r="4" spans="1:16" x14ac:dyDescent="0.35">
      <c r="A4" t="s">
        <v>23</v>
      </c>
      <c r="B4" s="44" t="s">
        <v>148</v>
      </c>
      <c r="C4" s="1" t="s">
        <v>24</v>
      </c>
      <c r="D4" s="1" t="s">
        <v>20</v>
      </c>
      <c r="E4" s="45">
        <v>41.361265444933927</v>
      </c>
      <c r="F4" s="45">
        <v>12447</v>
      </c>
      <c r="G4" s="46">
        <v>17.486325256975036</v>
      </c>
      <c r="H4" s="46">
        <v>4.2300844346549198</v>
      </c>
      <c r="I4" s="40">
        <v>9.0092063023034408E-2</v>
      </c>
      <c r="J4" s="41">
        <v>339847.70905880287</v>
      </c>
      <c r="K4" s="42">
        <v>2.2528865444126418</v>
      </c>
      <c r="L4" s="1">
        <v>9</v>
      </c>
      <c r="M4" s="43">
        <v>0.3</v>
      </c>
      <c r="N4" s="1" t="s">
        <v>185</v>
      </c>
      <c r="O4">
        <v>13</v>
      </c>
      <c r="P4" s="37">
        <v>850347</v>
      </c>
    </row>
    <row r="5" spans="1:16" x14ac:dyDescent="0.35">
      <c r="A5" t="s">
        <v>25</v>
      </c>
      <c r="B5" s="44" t="s">
        <v>147</v>
      </c>
      <c r="C5" s="1" t="s">
        <v>26</v>
      </c>
      <c r="D5" s="1" t="s">
        <v>27</v>
      </c>
      <c r="E5" s="45">
        <v>75.732785208280021</v>
      </c>
      <c r="F5" s="45">
        <v>66400</v>
      </c>
      <c r="G5" s="46">
        <v>30.082999999999998</v>
      </c>
      <c r="H5" s="46">
        <v>2.8624000000000001</v>
      </c>
      <c r="I5" s="40">
        <v>7.4546736740337849E-2</v>
      </c>
      <c r="J5" s="41">
        <v>43108.433734939761</v>
      </c>
      <c r="K5" s="42">
        <v>1.8400081970517297</v>
      </c>
      <c r="L5" s="1">
        <v>6</v>
      </c>
      <c r="M5" s="43">
        <v>0.5</v>
      </c>
      <c r="N5" s="1" t="s">
        <v>186</v>
      </c>
      <c r="O5">
        <v>23</v>
      </c>
      <c r="P5" s="37">
        <v>853081</v>
      </c>
    </row>
    <row r="6" spans="1:16" x14ac:dyDescent="0.35">
      <c r="A6" t="s">
        <v>161</v>
      </c>
      <c r="B6" s="44" t="s">
        <v>148</v>
      </c>
      <c r="C6" s="1" t="s">
        <v>26</v>
      </c>
      <c r="D6" s="1" t="s">
        <v>20</v>
      </c>
      <c r="E6" s="45">
        <v>62.88429299065713</v>
      </c>
      <c r="F6" s="45">
        <v>21900</v>
      </c>
      <c r="G6" s="46">
        <v>11.654368575624083</v>
      </c>
      <c r="H6" s="46">
        <v>2.070576358296623</v>
      </c>
      <c r="I6" s="40">
        <v>7.5579339380679844E-2</v>
      </c>
      <c r="J6" s="41">
        <v>94546.865675644891</v>
      </c>
      <c r="K6" s="42">
        <v>2.1289178063846137</v>
      </c>
      <c r="L6" s="1">
        <v>10</v>
      </c>
      <c r="M6" s="43">
        <v>0.6</v>
      </c>
      <c r="N6" s="1" t="s">
        <v>187</v>
      </c>
      <c r="O6">
        <v>27</v>
      </c>
      <c r="P6" s="37">
        <v>850133</v>
      </c>
    </row>
    <row r="7" spans="1:16" x14ac:dyDescent="0.35">
      <c r="A7" t="s">
        <v>28</v>
      </c>
      <c r="B7" s="44" t="s">
        <v>148</v>
      </c>
      <c r="C7" s="1" t="s">
        <v>29</v>
      </c>
      <c r="D7" s="1" t="s">
        <v>20</v>
      </c>
      <c r="E7" s="45">
        <v>1098.337187958884</v>
      </c>
      <c r="F7" s="45">
        <v>186779</v>
      </c>
      <c r="G7" s="46">
        <v>214.78726138032309</v>
      </c>
      <c r="H7" s="46">
        <v>57.461912628487525</v>
      </c>
      <c r="I7" s="40">
        <v>0.37972800078465974</v>
      </c>
      <c r="J7" s="41">
        <v>307646.53750414943</v>
      </c>
      <c r="K7" s="42">
        <v>0</v>
      </c>
      <c r="L7" s="1" t="s">
        <v>30</v>
      </c>
      <c r="M7" s="43" t="s">
        <v>30</v>
      </c>
      <c r="N7" s="1" t="s">
        <v>188</v>
      </c>
      <c r="O7">
        <v>18</v>
      </c>
      <c r="P7" s="37">
        <v>854912</v>
      </c>
    </row>
    <row r="8" spans="1:16" x14ac:dyDescent="0.35">
      <c r="A8" t="s">
        <v>31</v>
      </c>
      <c r="B8" s="44" t="s">
        <v>148</v>
      </c>
      <c r="C8" s="1" t="s">
        <v>32</v>
      </c>
      <c r="D8" s="1" t="s">
        <v>20</v>
      </c>
      <c r="E8" s="45">
        <v>921.29476038766529</v>
      </c>
      <c r="F8" s="45">
        <v>1544000</v>
      </c>
      <c r="G8" s="46">
        <v>514.57057635829665</v>
      </c>
      <c r="H8" s="46">
        <v>16.516152716593247</v>
      </c>
      <c r="I8" s="40">
        <v>0.36541932130276944</v>
      </c>
      <c r="J8" s="41">
        <v>10696.990101420497</v>
      </c>
      <c r="K8" s="42">
        <v>0</v>
      </c>
      <c r="L8" s="1" t="s">
        <v>30</v>
      </c>
      <c r="M8" s="43" t="s">
        <v>30</v>
      </c>
      <c r="N8" s="1" t="s">
        <v>189</v>
      </c>
      <c r="O8">
        <v>36</v>
      </c>
      <c r="P8" s="37" t="s">
        <v>132</v>
      </c>
    </row>
    <row r="9" spans="1:16" x14ac:dyDescent="0.35">
      <c r="A9" t="s">
        <v>33</v>
      </c>
      <c r="B9" s="44" t="s">
        <v>148</v>
      </c>
      <c r="C9" s="1" t="s">
        <v>34</v>
      </c>
      <c r="D9" s="1" t="s">
        <v>20</v>
      </c>
      <c r="E9" s="45">
        <v>133.09118631303232</v>
      </c>
      <c r="F9" s="45">
        <v>24200</v>
      </c>
      <c r="G9" s="46">
        <v>24.086453744493394</v>
      </c>
      <c r="H9" s="46">
        <v>6.1760279001468437</v>
      </c>
      <c r="I9" s="40">
        <v>8.9150864379105466E-2</v>
      </c>
      <c r="J9" s="41">
        <v>255207.76446887784</v>
      </c>
      <c r="K9" s="42">
        <v>2.947880348306426</v>
      </c>
      <c r="L9" s="1">
        <v>18</v>
      </c>
      <c r="M9" s="43">
        <v>0.44</v>
      </c>
      <c r="N9" s="1" t="s">
        <v>190</v>
      </c>
      <c r="O9">
        <v>15</v>
      </c>
      <c r="P9" s="37">
        <v>906866</v>
      </c>
    </row>
    <row r="10" spans="1:16" x14ac:dyDescent="0.35">
      <c r="A10" t="s">
        <v>174</v>
      </c>
      <c r="B10" s="44" t="s">
        <v>148</v>
      </c>
      <c r="C10" s="1" t="s">
        <v>93</v>
      </c>
      <c r="D10" s="1" t="s">
        <v>20</v>
      </c>
      <c r="E10" s="45">
        <v>20.300604544052863</v>
      </c>
      <c r="F10" s="45">
        <v>5500</v>
      </c>
      <c r="G10" s="46">
        <v>1.8594897209985317</v>
      </c>
      <c r="H10" s="46">
        <v>0.42290748898678421</v>
      </c>
      <c r="I10" s="40">
        <v>0.1728632168449018</v>
      </c>
      <c r="J10" s="41">
        <v>76892.270724869857</v>
      </c>
      <c r="K10" s="42">
        <v>0</v>
      </c>
      <c r="L10" s="1" t="s">
        <v>30</v>
      </c>
      <c r="M10" s="43" t="s">
        <v>30</v>
      </c>
      <c r="N10" s="1" t="s">
        <v>191</v>
      </c>
      <c r="O10">
        <v>30</v>
      </c>
      <c r="P10" s="37">
        <v>867900</v>
      </c>
    </row>
    <row r="11" spans="1:16" x14ac:dyDescent="0.35">
      <c r="A11" t="s">
        <v>35</v>
      </c>
      <c r="B11" s="44" t="s">
        <v>147</v>
      </c>
      <c r="C11" s="1" t="s">
        <v>36</v>
      </c>
      <c r="D11" s="1" t="s">
        <v>20</v>
      </c>
      <c r="E11" s="45">
        <v>6.7770504266519831</v>
      </c>
      <c r="F11" s="45">
        <v>13000</v>
      </c>
      <c r="G11" s="46">
        <v>3.0401982378854626</v>
      </c>
      <c r="H11" s="46">
        <v>0.22154919236417034</v>
      </c>
      <c r="I11" s="40">
        <v>6.6417198947091194E-2</v>
      </c>
      <c r="J11" s="41">
        <v>17042.245566474641</v>
      </c>
      <c r="K11" s="42">
        <v>1.3416894526670613</v>
      </c>
      <c r="L11" s="1">
        <v>6</v>
      </c>
      <c r="M11" s="43">
        <v>0.43</v>
      </c>
      <c r="N11" s="1" t="s">
        <v>192</v>
      </c>
      <c r="O11">
        <v>30</v>
      </c>
      <c r="P11" s="37">
        <v>901492</v>
      </c>
    </row>
    <row r="12" spans="1:16" x14ac:dyDescent="0.35">
      <c r="A12" t="s">
        <v>149</v>
      </c>
      <c r="B12" s="44" t="s">
        <v>148</v>
      </c>
      <c r="C12" s="1" t="s">
        <v>268</v>
      </c>
      <c r="D12" s="1" t="s">
        <v>20</v>
      </c>
      <c r="E12" s="45">
        <v>91.769603137486214</v>
      </c>
      <c r="F12" s="45">
        <v>60000</v>
      </c>
      <c r="G12" s="46">
        <v>15.141611600587371</v>
      </c>
      <c r="H12" s="46">
        <v>2.7064060205580032</v>
      </c>
      <c r="I12" s="40">
        <v>5.0503687534757313E-2</v>
      </c>
      <c r="J12" s="41">
        <v>45106.767009300049</v>
      </c>
      <c r="K12" s="42">
        <v>1.8425601406413468</v>
      </c>
      <c r="L12" s="1">
        <v>10</v>
      </c>
      <c r="M12" s="43">
        <v>0.53</v>
      </c>
      <c r="N12" s="1" t="s">
        <v>193</v>
      </c>
      <c r="O12">
        <v>30</v>
      </c>
      <c r="P12" s="37">
        <v>886413</v>
      </c>
    </row>
    <row r="13" spans="1:16" x14ac:dyDescent="0.35">
      <c r="A13" t="s">
        <v>37</v>
      </c>
      <c r="B13" s="44" t="s">
        <v>148</v>
      </c>
      <c r="C13" s="1" t="s">
        <v>38</v>
      </c>
      <c r="D13" s="1" t="s">
        <v>39</v>
      </c>
      <c r="E13" s="45">
        <v>56.77752746190329</v>
      </c>
      <c r="F13" s="45">
        <v>90979</v>
      </c>
      <c r="G13" s="46">
        <v>32.208818778568236</v>
      </c>
      <c r="H13" s="46">
        <v>6.81582293707255</v>
      </c>
      <c r="I13" s="40">
        <v>8.9154329168937396E-2</v>
      </c>
      <c r="J13" s="41">
        <v>74916.441564235152</v>
      </c>
      <c r="K13" s="42">
        <v>5.9112590729699246</v>
      </c>
      <c r="L13" s="1">
        <v>6</v>
      </c>
      <c r="M13" s="43">
        <v>0.5</v>
      </c>
      <c r="N13" s="1" t="s">
        <v>194</v>
      </c>
      <c r="O13">
        <v>8</v>
      </c>
      <c r="P13" s="37">
        <v>850388</v>
      </c>
    </row>
    <row r="14" spans="1:16" x14ac:dyDescent="0.35">
      <c r="A14" t="s">
        <v>41</v>
      </c>
      <c r="B14" s="44" t="s">
        <v>147</v>
      </c>
      <c r="C14" s="1" t="s">
        <v>42</v>
      </c>
      <c r="D14" s="1" t="s">
        <v>20</v>
      </c>
      <c r="E14" s="45">
        <v>66.806626378652723</v>
      </c>
      <c r="F14" s="45">
        <v>77000</v>
      </c>
      <c r="G14" s="46">
        <v>17.318281938325992</v>
      </c>
      <c r="H14" s="46">
        <v>1.6327092511013217</v>
      </c>
      <c r="I14" s="40">
        <v>6.7693836170824584E-2</v>
      </c>
      <c r="J14" s="41">
        <v>21204.016248069114</v>
      </c>
      <c r="K14" s="42">
        <v>1.3879031546906844</v>
      </c>
      <c r="L14" s="1">
        <v>7</v>
      </c>
      <c r="M14" s="43">
        <v>0.33</v>
      </c>
      <c r="N14" s="1" t="s">
        <v>195</v>
      </c>
      <c r="O14">
        <v>21</v>
      </c>
      <c r="P14" s="37">
        <v>857675</v>
      </c>
    </row>
    <row r="15" spans="1:16" x14ac:dyDescent="0.35">
      <c r="A15" t="s">
        <v>43</v>
      </c>
      <c r="B15" s="44" t="s">
        <v>148</v>
      </c>
      <c r="C15" s="1" t="s">
        <v>44</v>
      </c>
      <c r="D15" s="1" t="s">
        <v>40</v>
      </c>
      <c r="E15" s="45">
        <v>27.972000000000001</v>
      </c>
      <c r="F15" s="45">
        <v>21300</v>
      </c>
      <c r="G15" s="46">
        <v>8.7868999999999993</v>
      </c>
      <c r="H15" s="46">
        <v>0.80859999999999999</v>
      </c>
      <c r="I15" s="40">
        <v>5.3855936399057835E-2</v>
      </c>
      <c r="J15" s="41">
        <v>37962.441314553987</v>
      </c>
      <c r="K15" s="42">
        <v>0.62836623705482131</v>
      </c>
      <c r="L15" s="1" t="s">
        <v>22</v>
      </c>
      <c r="M15" s="43">
        <v>0.19</v>
      </c>
      <c r="N15" s="1" t="s">
        <v>196</v>
      </c>
      <c r="O15">
        <v>29</v>
      </c>
      <c r="P15" s="37">
        <v>520000</v>
      </c>
    </row>
    <row r="16" spans="1:16" x14ac:dyDescent="0.35">
      <c r="A16" t="s">
        <v>45</v>
      </c>
      <c r="B16" s="44" t="s">
        <v>148</v>
      </c>
      <c r="C16" s="1" t="s">
        <v>46</v>
      </c>
      <c r="D16" s="1" t="s">
        <v>47</v>
      </c>
      <c r="E16" s="45">
        <v>159.98973104479606</v>
      </c>
      <c r="F16" s="45">
        <v>49420</v>
      </c>
      <c r="G16" s="46">
        <v>50.380506607929519</v>
      </c>
      <c r="H16" s="46">
        <v>14.950991189427313</v>
      </c>
      <c r="I16" s="40">
        <v>0.11460693268269595</v>
      </c>
      <c r="J16" s="41">
        <v>302529.16206854134</v>
      </c>
      <c r="K16" s="42">
        <v>6.213917004048584</v>
      </c>
      <c r="L16" s="1" t="s">
        <v>22</v>
      </c>
      <c r="M16" s="43">
        <v>0.7</v>
      </c>
      <c r="N16" s="1" t="s">
        <v>197</v>
      </c>
      <c r="O16">
        <v>12</v>
      </c>
      <c r="P16" s="37">
        <v>850524</v>
      </c>
    </row>
    <row r="17" spans="1:16" x14ac:dyDescent="0.35">
      <c r="A17" t="s">
        <v>49</v>
      </c>
      <c r="B17" s="44" t="s">
        <v>148</v>
      </c>
      <c r="C17" s="1" t="s">
        <v>21</v>
      </c>
      <c r="D17" s="1" t="s">
        <v>20</v>
      </c>
      <c r="E17" s="45">
        <v>30.065355335655287</v>
      </c>
      <c r="F17" s="45">
        <v>5200</v>
      </c>
      <c r="G17" s="46">
        <v>3.7428414096916298</v>
      </c>
      <c r="H17" s="46">
        <v>0.8229625550660794</v>
      </c>
      <c r="I17" s="40">
        <v>6.7041518050978688E-2</v>
      </c>
      <c r="J17" s="41">
        <v>158262.02982039988</v>
      </c>
      <c r="K17" s="42">
        <v>1.1643008572282625</v>
      </c>
      <c r="L17" s="1">
        <v>7</v>
      </c>
      <c r="M17" s="43">
        <v>0.42</v>
      </c>
      <c r="N17" s="1" t="s">
        <v>198</v>
      </c>
      <c r="O17">
        <v>35</v>
      </c>
      <c r="P17" s="37">
        <v>856693</v>
      </c>
    </row>
    <row r="18" spans="1:16" x14ac:dyDescent="0.35">
      <c r="A18" t="s">
        <v>175</v>
      </c>
      <c r="B18" s="44" t="s">
        <v>148</v>
      </c>
      <c r="C18" s="1" t="s">
        <v>269</v>
      </c>
      <c r="D18" s="1" t="s">
        <v>39</v>
      </c>
      <c r="E18" s="45">
        <v>77.087620057902882</v>
      </c>
      <c r="F18" s="45">
        <v>23828</v>
      </c>
      <c r="G18" s="46">
        <v>11.726501013850223</v>
      </c>
      <c r="H18" s="46">
        <v>3.5092964910471869</v>
      </c>
      <c r="I18" s="40">
        <v>0.11576371809672303</v>
      </c>
      <c r="J18" s="41">
        <v>147276.16631891837</v>
      </c>
      <c r="K18" s="42">
        <v>1.7755423989560066</v>
      </c>
      <c r="L18" s="1">
        <v>15</v>
      </c>
      <c r="M18" s="43">
        <v>0.39</v>
      </c>
      <c r="N18" s="1" t="s">
        <v>199</v>
      </c>
      <c r="O18">
        <v>20</v>
      </c>
      <c r="P18" s="37">
        <v>897879</v>
      </c>
    </row>
    <row r="19" spans="1:16" x14ac:dyDescent="0.35">
      <c r="A19" t="s">
        <v>50</v>
      </c>
      <c r="B19" s="44" t="s">
        <v>147</v>
      </c>
      <c r="C19" s="1" t="s">
        <v>51</v>
      </c>
      <c r="D19" s="1" t="s">
        <v>20</v>
      </c>
      <c r="E19" s="45">
        <v>19.118239905231281</v>
      </c>
      <c r="F19" s="45">
        <v>5100</v>
      </c>
      <c r="G19" s="46">
        <v>4.8954662261380326</v>
      </c>
      <c r="H19" s="46">
        <v>0.67345814977973562</v>
      </c>
      <c r="I19" s="40">
        <v>0.12738588648864768</v>
      </c>
      <c r="J19" s="41">
        <v>132050.61760386973</v>
      </c>
      <c r="K19" s="42">
        <v>1.2620191734570725</v>
      </c>
      <c r="L19" s="1">
        <v>8</v>
      </c>
      <c r="M19" s="43">
        <v>0.35</v>
      </c>
      <c r="N19" s="1" t="s">
        <v>200</v>
      </c>
      <c r="O19">
        <v>26</v>
      </c>
      <c r="P19" s="37">
        <v>864371</v>
      </c>
    </row>
    <row r="20" spans="1:16" x14ac:dyDescent="0.35">
      <c r="A20" t="s">
        <v>52</v>
      </c>
      <c r="B20" s="44" t="s">
        <v>148</v>
      </c>
      <c r="C20" s="1" t="s">
        <v>29</v>
      </c>
      <c r="D20" s="1" t="s">
        <v>20</v>
      </c>
      <c r="E20" s="45">
        <v>183.80141732860682</v>
      </c>
      <c r="F20" s="45">
        <v>83300</v>
      </c>
      <c r="G20" s="46">
        <v>47.31736417033774</v>
      </c>
      <c r="H20" s="46">
        <v>10.840675477239355</v>
      </c>
      <c r="I20" s="40">
        <v>9.586899862807452E-2</v>
      </c>
      <c r="J20" s="41">
        <v>130140.16179158889</v>
      </c>
      <c r="K20" s="42">
        <v>3.249946506150339</v>
      </c>
      <c r="L20" s="1">
        <v>13</v>
      </c>
      <c r="M20" s="43">
        <v>0.44</v>
      </c>
      <c r="N20" s="1" t="s">
        <v>201</v>
      </c>
      <c r="O20">
        <v>13</v>
      </c>
      <c r="P20" s="37">
        <v>878841</v>
      </c>
    </row>
    <row r="21" spans="1:16" x14ac:dyDescent="0.35">
      <c r="A21" t="s">
        <v>162</v>
      </c>
      <c r="B21" s="44" t="s">
        <v>148</v>
      </c>
      <c r="C21" s="1" t="s">
        <v>51</v>
      </c>
      <c r="D21" s="1" t="s">
        <v>20</v>
      </c>
      <c r="E21" s="45">
        <v>16.840280915799383</v>
      </c>
      <c r="F21" s="45">
        <v>9000</v>
      </c>
      <c r="G21" s="46">
        <v>6.522577092511014</v>
      </c>
      <c r="H21" s="46">
        <v>0.42400881057268724</v>
      </c>
      <c r="I21" s="40">
        <v>1.8214565242135938E-2</v>
      </c>
      <c r="J21" s="41">
        <v>47112.09006363192</v>
      </c>
      <c r="K21" s="42">
        <v>3.2828281624148588</v>
      </c>
      <c r="L21" s="1">
        <v>7</v>
      </c>
      <c r="M21" s="43">
        <v>1.1399999999999999</v>
      </c>
      <c r="N21" s="1" t="s">
        <v>202</v>
      </c>
      <c r="O21">
        <v>34</v>
      </c>
      <c r="P21" s="37">
        <v>856678</v>
      </c>
    </row>
    <row r="22" spans="1:16" x14ac:dyDescent="0.35">
      <c r="A22" t="s">
        <v>53</v>
      </c>
      <c r="B22" s="44" t="s">
        <v>148</v>
      </c>
      <c r="C22" s="1" t="s">
        <v>21</v>
      </c>
      <c r="D22" s="1" t="s">
        <v>20</v>
      </c>
      <c r="E22" s="45">
        <v>243.8095170773862</v>
      </c>
      <c r="F22" s="45">
        <v>79000</v>
      </c>
      <c r="G22" s="46">
        <v>39.198146108663735</v>
      </c>
      <c r="H22" s="46">
        <v>9.9085903083700444</v>
      </c>
      <c r="I22" s="40">
        <v>6.5241682378248456E-2</v>
      </c>
      <c r="J22" s="41">
        <v>125425.19377683601</v>
      </c>
      <c r="K22" s="42">
        <v>2.9308909083484709</v>
      </c>
      <c r="L22" s="1">
        <v>6</v>
      </c>
      <c r="M22" s="43">
        <v>0.72</v>
      </c>
      <c r="N22" s="1" t="s">
        <v>203</v>
      </c>
      <c r="O22">
        <v>24</v>
      </c>
      <c r="P22" s="37">
        <v>850663</v>
      </c>
    </row>
    <row r="23" spans="1:16" x14ac:dyDescent="0.35">
      <c r="A23" t="s">
        <v>54</v>
      </c>
      <c r="B23" s="44" t="s">
        <v>147</v>
      </c>
      <c r="C23" s="1" t="s">
        <v>51</v>
      </c>
      <c r="D23" s="1" t="s">
        <v>20</v>
      </c>
      <c r="E23" s="45">
        <v>60.310805839574165</v>
      </c>
      <c r="F23" s="45">
        <v>33800</v>
      </c>
      <c r="G23" s="46">
        <v>16.423458149779737</v>
      </c>
      <c r="H23" s="46">
        <v>2.2191629955947136</v>
      </c>
      <c r="I23" s="40">
        <v>3.1981624948984155E-2</v>
      </c>
      <c r="J23" s="41">
        <v>65655.709928837678</v>
      </c>
      <c r="K23" s="42">
        <v>2.4930380522896542</v>
      </c>
      <c r="L23" s="1">
        <v>4</v>
      </c>
      <c r="M23" s="43">
        <v>0.62</v>
      </c>
      <c r="N23" s="1" t="s">
        <v>204</v>
      </c>
      <c r="O23">
        <v>24</v>
      </c>
      <c r="P23" s="37">
        <v>850667</v>
      </c>
    </row>
    <row r="24" spans="1:16" x14ac:dyDescent="0.35">
      <c r="A24" t="s">
        <v>55</v>
      </c>
      <c r="B24" s="44" t="s">
        <v>148</v>
      </c>
      <c r="C24" s="1" t="s">
        <v>42</v>
      </c>
      <c r="D24" s="1" t="s">
        <v>56</v>
      </c>
      <c r="E24" s="45">
        <v>24.55165739172514</v>
      </c>
      <c r="F24" s="45">
        <v>14783</v>
      </c>
      <c r="G24" s="46">
        <v>3.0350565905852624</v>
      </c>
      <c r="H24" s="46">
        <v>0.63257789606688708</v>
      </c>
      <c r="I24" s="40">
        <v>9.4732622101178832E-2</v>
      </c>
      <c r="J24" s="41">
        <v>42790.901445368807</v>
      </c>
      <c r="K24" s="42">
        <v>2.3277467411545625</v>
      </c>
      <c r="L24" s="1">
        <v>17</v>
      </c>
      <c r="M24" s="43">
        <v>0.79</v>
      </c>
      <c r="N24" s="1" t="s">
        <v>205</v>
      </c>
      <c r="O24">
        <v>32</v>
      </c>
      <c r="P24" s="37" t="s">
        <v>133</v>
      </c>
    </row>
    <row r="25" spans="1:16" x14ac:dyDescent="0.35">
      <c r="A25" t="s">
        <v>57</v>
      </c>
      <c r="B25" s="44" t="s">
        <v>148</v>
      </c>
      <c r="C25" s="1" t="s">
        <v>38</v>
      </c>
      <c r="D25" s="1" t="s">
        <v>47</v>
      </c>
      <c r="E25" s="45">
        <v>116.58754085463447</v>
      </c>
      <c r="F25" s="45">
        <v>49245</v>
      </c>
      <c r="G25" s="46">
        <v>18.606758615370772</v>
      </c>
      <c r="H25" s="46">
        <v>6.9225034384359283</v>
      </c>
      <c r="I25" s="40">
        <v>7.2530311759783084E-2</v>
      </c>
      <c r="J25" s="41">
        <v>140572.71679228204</v>
      </c>
      <c r="K25" s="42">
        <v>3.5447932093109</v>
      </c>
      <c r="L25" s="1" t="s">
        <v>30</v>
      </c>
      <c r="M25" s="43">
        <v>0.72</v>
      </c>
      <c r="N25" s="1" t="s">
        <v>206</v>
      </c>
      <c r="O25">
        <v>17</v>
      </c>
      <c r="P25" s="37">
        <v>882695</v>
      </c>
    </row>
    <row r="26" spans="1:16" x14ac:dyDescent="0.35">
      <c r="A26" t="s">
        <v>58</v>
      </c>
      <c r="B26" s="44" t="s">
        <v>147</v>
      </c>
      <c r="C26" s="1" t="s">
        <v>19</v>
      </c>
      <c r="D26" s="1" t="s">
        <v>20</v>
      </c>
      <c r="E26" s="45">
        <v>184.62299290627755</v>
      </c>
      <c r="F26" s="45">
        <v>78000</v>
      </c>
      <c r="G26" s="46">
        <v>28.336178414096917</v>
      </c>
      <c r="H26" s="46">
        <v>5.985132158590309</v>
      </c>
      <c r="I26" s="40">
        <v>0.16833094398158122</v>
      </c>
      <c r="J26" s="41">
        <v>76732.463571670625</v>
      </c>
      <c r="K26" s="42">
        <v>0.36473720684246991</v>
      </c>
      <c r="L26" s="1">
        <v>26</v>
      </c>
      <c r="M26" s="43">
        <v>0.11</v>
      </c>
      <c r="N26" s="1" t="s">
        <v>207</v>
      </c>
      <c r="O26">
        <v>26</v>
      </c>
      <c r="P26" s="37">
        <v>866197</v>
      </c>
    </row>
    <row r="27" spans="1:16" x14ac:dyDescent="0.35">
      <c r="A27" t="s">
        <v>59</v>
      </c>
      <c r="B27" s="44" t="s">
        <v>147</v>
      </c>
      <c r="C27" s="1" t="s">
        <v>51</v>
      </c>
      <c r="D27" s="1" t="s">
        <v>20</v>
      </c>
      <c r="E27" s="45">
        <v>40.269605949889872</v>
      </c>
      <c r="F27" s="45">
        <v>47000</v>
      </c>
      <c r="G27" s="46">
        <v>13.05497430249633</v>
      </c>
      <c r="H27" s="46">
        <v>1.1036160058737152</v>
      </c>
      <c r="I27" s="40">
        <v>9.1246860291607446E-2</v>
      </c>
      <c r="J27" s="41">
        <v>23481.191614334366</v>
      </c>
      <c r="K27" s="42">
        <v>1.3477264918413745</v>
      </c>
      <c r="L27" s="1">
        <v>10</v>
      </c>
      <c r="M27" s="43">
        <v>0.43</v>
      </c>
      <c r="N27" s="1" t="s">
        <v>208</v>
      </c>
      <c r="O27">
        <v>31</v>
      </c>
      <c r="P27" s="37">
        <v>854545</v>
      </c>
    </row>
    <row r="28" spans="1:16" x14ac:dyDescent="0.35">
      <c r="A28" t="s">
        <v>163</v>
      </c>
      <c r="B28" s="44" t="s">
        <v>148</v>
      </c>
      <c r="C28" s="1" t="s">
        <v>42</v>
      </c>
      <c r="D28" s="1" t="s">
        <v>20</v>
      </c>
      <c r="E28" s="45">
        <v>44.621884766299559</v>
      </c>
      <c r="F28" s="45">
        <v>15700</v>
      </c>
      <c r="G28" s="46">
        <v>4.9255690161527159</v>
      </c>
      <c r="H28" s="46">
        <v>1.3765602055800295</v>
      </c>
      <c r="I28" s="40">
        <v>0.17899456535616376</v>
      </c>
      <c r="J28" s="41">
        <v>87678.993985989146</v>
      </c>
      <c r="K28" s="42">
        <v>0</v>
      </c>
      <c r="L28" s="1" t="s">
        <v>30</v>
      </c>
      <c r="M28" s="43" t="s">
        <v>30</v>
      </c>
      <c r="N28" s="1" t="s">
        <v>209</v>
      </c>
      <c r="O28">
        <v>31</v>
      </c>
      <c r="P28" s="37">
        <v>936853</v>
      </c>
    </row>
    <row r="29" spans="1:16" x14ac:dyDescent="0.35">
      <c r="A29" t="s">
        <v>60</v>
      </c>
      <c r="B29" s="44" t="s">
        <v>148</v>
      </c>
      <c r="C29" s="1" t="s">
        <v>19</v>
      </c>
      <c r="D29" s="1" t="s">
        <v>20</v>
      </c>
      <c r="E29" s="45">
        <v>49.203970985022025</v>
      </c>
      <c r="F29" s="45">
        <v>85500</v>
      </c>
      <c r="G29" s="46">
        <v>18.014867841409693</v>
      </c>
      <c r="H29" s="46">
        <v>2.965308370044053</v>
      </c>
      <c r="I29" s="40">
        <v>5.5860966440431703E-2</v>
      </c>
      <c r="J29" s="41">
        <v>34681.969240281323</v>
      </c>
      <c r="K29" s="42">
        <v>2.3640527272128899</v>
      </c>
      <c r="L29" s="1">
        <v>3</v>
      </c>
      <c r="M29" s="43">
        <v>0.51</v>
      </c>
      <c r="N29" s="1" t="s">
        <v>210</v>
      </c>
      <c r="O29">
        <v>24</v>
      </c>
      <c r="P29" s="37">
        <v>850981</v>
      </c>
    </row>
    <row r="30" spans="1:16" x14ac:dyDescent="0.35">
      <c r="A30" t="s">
        <v>61</v>
      </c>
      <c r="B30" s="44" t="s">
        <v>147</v>
      </c>
      <c r="C30" s="1" t="s">
        <v>164</v>
      </c>
      <c r="D30" s="1" t="s">
        <v>27</v>
      </c>
      <c r="E30" s="45">
        <v>78.972204301200009</v>
      </c>
      <c r="F30" s="45">
        <v>182684</v>
      </c>
      <c r="G30" s="46">
        <v>24.331599999999998</v>
      </c>
      <c r="H30" s="46">
        <v>2.5916000000000001</v>
      </c>
      <c r="I30" s="40">
        <v>0.14190640295514689</v>
      </c>
      <c r="J30" s="41">
        <v>14186.245100829849</v>
      </c>
      <c r="K30" s="42">
        <v>1.4346956218709672</v>
      </c>
      <c r="L30" s="1">
        <v>11</v>
      </c>
      <c r="M30" s="43">
        <v>0.49</v>
      </c>
      <c r="N30" s="1" t="s">
        <v>211</v>
      </c>
      <c r="O30">
        <v>25</v>
      </c>
      <c r="P30" s="37">
        <v>863195</v>
      </c>
    </row>
    <row r="31" spans="1:16" x14ac:dyDescent="0.35">
      <c r="A31" t="s">
        <v>62</v>
      </c>
      <c r="B31" s="44" t="s">
        <v>148</v>
      </c>
      <c r="C31" s="1" t="s">
        <v>63</v>
      </c>
      <c r="D31" s="1" t="s">
        <v>64</v>
      </c>
      <c r="E31" s="45">
        <v>12.70924810302</v>
      </c>
      <c r="F31" s="45">
        <v>57992</v>
      </c>
      <c r="G31" s="46">
        <v>6.7538999999999998</v>
      </c>
      <c r="H31" s="46">
        <v>0.62420000000000009</v>
      </c>
      <c r="I31" s="40">
        <v>0.36890030867664114</v>
      </c>
      <c r="J31" s="41">
        <v>10763.553593599119</v>
      </c>
      <c r="K31" s="42">
        <v>1.5654351909830932</v>
      </c>
      <c r="L31" s="1">
        <v>29</v>
      </c>
      <c r="M31" s="43">
        <v>0.26</v>
      </c>
      <c r="N31" s="1" t="s">
        <v>212</v>
      </c>
      <c r="O31">
        <v>18</v>
      </c>
      <c r="P31" s="37" t="s">
        <v>158</v>
      </c>
    </row>
    <row r="32" spans="1:16" x14ac:dyDescent="0.35">
      <c r="A32" t="s">
        <v>65</v>
      </c>
      <c r="B32" s="44" t="s">
        <v>148</v>
      </c>
      <c r="C32" s="1" t="s">
        <v>66</v>
      </c>
      <c r="D32" s="1" t="s">
        <v>39</v>
      </c>
      <c r="E32" s="45">
        <v>18.600254236436747</v>
      </c>
      <c r="F32" s="45">
        <v>9095</v>
      </c>
      <c r="G32" s="46">
        <v>7.0935835309482078</v>
      </c>
      <c r="H32" s="46">
        <v>0.9123964669897241</v>
      </c>
      <c r="I32" s="40">
        <v>0.16432268916601989</v>
      </c>
      <c r="J32" s="41">
        <v>100318.46805824344</v>
      </c>
      <c r="K32" s="42">
        <v>3.8840166033541168</v>
      </c>
      <c r="L32" s="1">
        <v>6</v>
      </c>
      <c r="M32" s="43">
        <v>0.77</v>
      </c>
      <c r="N32" s="1" t="s">
        <v>213</v>
      </c>
      <c r="O32">
        <v>19</v>
      </c>
      <c r="P32" s="37">
        <v>881347</v>
      </c>
    </row>
    <row r="33" spans="1:16" x14ac:dyDescent="0.35">
      <c r="A33" t="s">
        <v>67</v>
      </c>
      <c r="B33" s="44" t="s">
        <v>148</v>
      </c>
      <c r="C33" s="1" t="s">
        <v>170</v>
      </c>
      <c r="D33" s="1" t="s">
        <v>40</v>
      </c>
      <c r="E33" s="45">
        <v>4.5647599999999997</v>
      </c>
      <c r="F33" s="45">
        <v>6094</v>
      </c>
      <c r="G33" s="46">
        <v>3.39</v>
      </c>
      <c r="H33" s="46">
        <v>0.255</v>
      </c>
      <c r="I33" s="40">
        <v>0.12757752278512902</v>
      </c>
      <c r="J33" s="41">
        <v>41844.437151296355</v>
      </c>
      <c r="K33" s="42">
        <v>2.7408195087540461</v>
      </c>
      <c r="L33" s="1">
        <v>7</v>
      </c>
      <c r="M33" s="43">
        <v>0.56000000000000005</v>
      </c>
      <c r="N33" s="1" t="s">
        <v>214</v>
      </c>
      <c r="O33">
        <v>18</v>
      </c>
      <c r="P33" s="37" t="s">
        <v>173</v>
      </c>
    </row>
    <row r="34" spans="1:16" x14ac:dyDescent="0.35">
      <c r="A34" t="s">
        <v>68</v>
      </c>
      <c r="B34" s="44" t="s">
        <v>148</v>
      </c>
      <c r="C34" s="1" t="s">
        <v>69</v>
      </c>
      <c r="D34" s="1" t="s">
        <v>20</v>
      </c>
      <c r="E34" s="45">
        <v>44.848509751248166</v>
      </c>
      <c r="F34" s="45">
        <v>32500</v>
      </c>
      <c r="G34" s="46">
        <v>18.242474302496333</v>
      </c>
      <c r="H34" s="46">
        <v>2.3147026431718065</v>
      </c>
      <c r="I34" s="40">
        <v>5.1886272216378426E-2</v>
      </c>
      <c r="J34" s="41">
        <v>71221.619789901728</v>
      </c>
      <c r="K34" s="42">
        <v>2.7498064994073306</v>
      </c>
      <c r="L34" s="1">
        <v>5</v>
      </c>
      <c r="M34" s="43">
        <v>0.51</v>
      </c>
      <c r="N34" s="1" t="s">
        <v>215</v>
      </c>
      <c r="O34">
        <v>19</v>
      </c>
      <c r="P34" s="37" t="s">
        <v>134</v>
      </c>
    </row>
    <row r="35" spans="1:16" x14ac:dyDescent="0.35">
      <c r="A35" t="s">
        <v>150</v>
      </c>
      <c r="B35" s="44" t="s">
        <v>148</v>
      </c>
      <c r="C35" s="1" t="s">
        <v>151</v>
      </c>
      <c r="D35" s="1" t="s">
        <v>87</v>
      </c>
      <c r="E35" s="45">
        <v>27.935758442338297</v>
      </c>
      <c r="F35" s="45">
        <v>16815</v>
      </c>
      <c r="G35" s="46">
        <v>7.1716090032926667</v>
      </c>
      <c r="H35" s="46">
        <v>0.8317737367267487</v>
      </c>
      <c r="I35" s="40">
        <v>6.0640125163853309E-2</v>
      </c>
      <c r="J35" s="41">
        <v>49466.175243933911</v>
      </c>
      <c r="K35" s="42">
        <v>2.2821576763485476</v>
      </c>
      <c r="L35" s="1">
        <v>12</v>
      </c>
      <c r="M35" s="43">
        <v>0.68</v>
      </c>
      <c r="N35" s="1" t="s">
        <v>216</v>
      </c>
      <c r="O35">
        <v>29</v>
      </c>
      <c r="P35" s="37">
        <v>938427</v>
      </c>
    </row>
    <row r="36" spans="1:16" x14ac:dyDescent="0.35">
      <c r="A36" t="s">
        <v>70</v>
      </c>
      <c r="B36" s="44" t="s">
        <v>148</v>
      </c>
      <c r="C36" s="1" t="s">
        <v>21</v>
      </c>
      <c r="D36" s="1" t="s">
        <v>71</v>
      </c>
      <c r="E36" s="45">
        <v>52.646638828200004</v>
      </c>
      <c r="F36" s="45">
        <v>85000</v>
      </c>
      <c r="G36" s="46">
        <v>28.2193</v>
      </c>
      <c r="H36" s="46">
        <v>2.4763999999999999</v>
      </c>
      <c r="I36" s="40">
        <v>5.8404379770181869E-2</v>
      </c>
      <c r="J36" s="41">
        <v>29134.117647058825</v>
      </c>
      <c r="K36" s="42">
        <v>1.6089927685111007</v>
      </c>
      <c r="L36" s="1" t="s">
        <v>22</v>
      </c>
      <c r="M36" s="43">
        <v>0.35</v>
      </c>
      <c r="N36" s="1" t="s">
        <v>217</v>
      </c>
      <c r="O36">
        <v>18</v>
      </c>
      <c r="P36" s="37" t="s">
        <v>135</v>
      </c>
    </row>
    <row r="37" spans="1:16" x14ac:dyDescent="0.35">
      <c r="A37" t="s">
        <v>72</v>
      </c>
      <c r="B37" s="44" t="s">
        <v>148</v>
      </c>
      <c r="C37" s="1" t="s">
        <v>51</v>
      </c>
      <c r="D37" s="1" t="s">
        <v>40</v>
      </c>
      <c r="E37" s="45">
        <v>28.068973226250002</v>
      </c>
      <c r="F37" s="45">
        <v>51800</v>
      </c>
      <c r="G37" s="46">
        <v>22.349499999999999</v>
      </c>
      <c r="H37" s="46">
        <v>1.1745000000000001</v>
      </c>
      <c r="I37" s="40">
        <v>5.0938810332840978E-2</v>
      </c>
      <c r="J37" s="41">
        <v>22673.745173745174</v>
      </c>
      <c r="K37" s="42">
        <v>2.7970971028755032</v>
      </c>
      <c r="L37" s="1" t="s">
        <v>22</v>
      </c>
      <c r="M37" s="43">
        <v>0.46</v>
      </c>
      <c r="N37" s="1" t="s">
        <v>218</v>
      </c>
      <c r="O37">
        <v>16</v>
      </c>
      <c r="P37" s="37">
        <v>604843</v>
      </c>
    </row>
    <row r="38" spans="1:16" x14ac:dyDescent="0.35">
      <c r="A38" t="s">
        <v>73</v>
      </c>
      <c r="B38" s="44" t="s">
        <v>148</v>
      </c>
      <c r="C38" s="1" t="s">
        <v>74</v>
      </c>
      <c r="D38" s="1" t="s">
        <v>75</v>
      </c>
      <c r="E38" s="45">
        <v>29.118817744452617</v>
      </c>
      <c r="F38" s="45">
        <v>23696</v>
      </c>
      <c r="G38" s="46">
        <v>5.1565000000000003</v>
      </c>
      <c r="H38" s="46">
        <v>1.0226</v>
      </c>
      <c r="I38" s="40">
        <v>0.21622037097477187</v>
      </c>
      <c r="J38" s="41">
        <v>43154.96286293045</v>
      </c>
      <c r="K38" s="42">
        <v>0.95247994246776413</v>
      </c>
      <c r="L38" s="1">
        <v>16</v>
      </c>
      <c r="M38" s="43">
        <v>0.28999999999999998</v>
      </c>
      <c r="N38" s="1" t="s">
        <v>219</v>
      </c>
      <c r="O38">
        <v>24</v>
      </c>
      <c r="P38" s="37" t="s">
        <v>167</v>
      </c>
    </row>
    <row r="39" spans="1:16" x14ac:dyDescent="0.35">
      <c r="A39" t="s">
        <v>76</v>
      </c>
      <c r="B39" s="44" t="s">
        <v>148</v>
      </c>
      <c r="C39" s="1" t="s">
        <v>77</v>
      </c>
      <c r="D39" s="1" t="s">
        <v>20</v>
      </c>
      <c r="E39" s="45">
        <v>309.60488009534697</v>
      </c>
      <c r="F39" s="45">
        <v>490600</v>
      </c>
      <c r="G39" s="46">
        <v>144.56332599118946</v>
      </c>
      <c r="H39" s="46">
        <v>15.653359030837008</v>
      </c>
      <c r="I39" s="40">
        <v>7.9931194228113345E-2</v>
      </c>
      <c r="J39" s="41">
        <v>31906.561416300465</v>
      </c>
      <c r="K39" s="42">
        <v>2.4136178558919488</v>
      </c>
      <c r="L39" s="1">
        <v>21</v>
      </c>
      <c r="M39" s="43">
        <v>0.48</v>
      </c>
      <c r="N39" s="1" t="s">
        <v>220</v>
      </c>
      <c r="O39">
        <v>19</v>
      </c>
      <c r="P39" s="37">
        <v>866953</v>
      </c>
    </row>
    <row r="40" spans="1:16" x14ac:dyDescent="0.35">
      <c r="A40" t="s">
        <v>78</v>
      </c>
      <c r="B40" s="44" t="s">
        <v>147</v>
      </c>
      <c r="C40" s="1" t="s">
        <v>69</v>
      </c>
      <c r="D40" s="1" t="s">
        <v>20</v>
      </c>
      <c r="E40" s="45">
        <v>23.419612573237892</v>
      </c>
      <c r="F40" s="45">
        <v>20000</v>
      </c>
      <c r="G40" s="46">
        <v>11.434287812041116</v>
      </c>
      <c r="H40" s="46">
        <v>0.91776798825256978</v>
      </c>
      <c r="I40" s="40">
        <v>8.6782081498250951E-2</v>
      </c>
      <c r="J40" s="41">
        <v>45888.399412628489</v>
      </c>
      <c r="K40" s="42">
        <v>2.3665319595063092</v>
      </c>
      <c r="L40" s="1">
        <v>13</v>
      </c>
      <c r="M40" s="43">
        <v>0.57999999999999996</v>
      </c>
      <c r="N40" s="1" t="s">
        <v>221</v>
      </c>
      <c r="O40">
        <v>25</v>
      </c>
      <c r="P40" s="37">
        <v>850875</v>
      </c>
    </row>
    <row r="41" spans="1:16" x14ac:dyDescent="0.35">
      <c r="A41" t="s">
        <v>176</v>
      </c>
      <c r="B41" s="44" t="s">
        <v>148</v>
      </c>
      <c r="C41" s="1" t="s">
        <v>19</v>
      </c>
      <c r="D41" s="1" t="s">
        <v>20</v>
      </c>
      <c r="E41" s="45">
        <v>16.475525297522029</v>
      </c>
      <c r="F41" s="45">
        <v>7536</v>
      </c>
      <c r="G41" s="46">
        <v>2.8780286343612338</v>
      </c>
      <c r="H41" s="46">
        <v>0.54111600587371511</v>
      </c>
      <c r="I41" s="40">
        <v>0.12689314573746491</v>
      </c>
      <c r="J41" s="41">
        <v>71804.140906809334</v>
      </c>
      <c r="K41" s="42">
        <v>1.0383767123988368</v>
      </c>
      <c r="L41" s="1">
        <v>12</v>
      </c>
      <c r="M41" s="43">
        <v>0.28999999999999998</v>
      </c>
      <c r="N41" s="1" t="s">
        <v>222</v>
      </c>
      <c r="O41">
        <v>29</v>
      </c>
      <c r="P41" s="37">
        <v>877444</v>
      </c>
    </row>
    <row r="42" spans="1:16" x14ac:dyDescent="0.35">
      <c r="A42" t="s">
        <v>79</v>
      </c>
      <c r="B42" s="44" t="s">
        <v>147</v>
      </c>
      <c r="C42" s="1" t="s">
        <v>19</v>
      </c>
      <c r="D42" s="1" t="s">
        <v>20</v>
      </c>
      <c r="E42" s="45">
        <v>65.933428858270929</v>
      </c>
      <c r="F42" s="45">
        <v>45000</v>
      </c>
      <c r="G42" s="46">
        <v>14.547265051395009</v>
      </c>
      <c r="H42" s="46">
        <v>2.6713472834067549</v>
      </c>
      <c r="I42" s="40">
        <v>7.2901418233255022E-2</v>
      </c>
      <c r="J42" s="41">
        <v>59363.272964594558</v>
      </c>
      <c r="K42" s="42">
        <v>2.2375519336603613</v>
      </c>
      <c r="L42" s="1">
        <v>13</v>
      </c>
      <c r="M42" s="43">
        <v>0.55000000000000004</v>
      </c>
      <c r="N42" s="1" t="s">
        <v>223</v>
      </c>
      <c r="O42">
        <v>25</v>
      </c>
      <c r="P42" s="37">
        <v>861219</v>
      </c>
    </row>
    <row r="43" spans="1:16" x14ac:dyDescent="0.35">
      <c r="A43" t="s">
        <v>80</v>
      </c>
      <c r="B43" s="44" t="s">
        <v>148</v>
      </c>
      <c r="C43" s="1" t="s">
        <v>81</v>
      </c>
      <c r="D43" s="1" t="s">
        <v>20</v>
      </c>
      <c r="E43" s="45">
        <v>114.04549375917769</v>
      </c>
      <c r="F43" s="45">
        <v>135000</v>
      </c>
      <c r="G43" s="46">
        <v>58.29175844346549</v>
      </c>
      <c r="H43" s="46">
        <v>8.0682819383259936</v>
      </c>
      <c r="I43" s="40">
        <v>5.3210242276751085E-2</v>
      </c>
      <c r="J43" s="41">
        <v>59765.051395007358</v>
      </c>
      <c r="K43" s="42">
        <v>4.9982883880416722</v>
      </c>
      <c r="L43" s="1">
        <v>5</v>
      </c>
      <c r="M43" s="43">
        <v>0.84</v>
      </c>
      <c r="N43" s="1" t="s">
        <v>224</v>
      </c>
      <c r="O43">
        <v>17</v>
      </c>
      <c r="P43" s="37">
        <v>855681</v>
      </c>
    </row>
    <row r="44" spans="1:16" x14ac:dyDescent="0.35">
      <c r="A44" t="s">
        <v>82</v>
      </c>
      <c r="B44" s="44" t="s">
        <v>147</v>
      </c>
      <c r="C44" s="1" t="s">
        <v>83</v>
      </c>
      <c r="D44" s="1" t="s">
        <v>20</v>
      </c>
      <c r="E44" s="45">
        <v>415.61555210028456</v>
      </c>
      <c r="F44" s="45">
        <v>144300</v>
      </c>
      <c r="G44" s="46">
        <v>87.219438325991206</v>
      </c>
      <c r="H44" s="46">
        <v>19.336453744493394</v>
      </c>
      <c r="I44" s="40">
        <v>5.9808104274263307E-2</v>
      </c>
      <c r="J44" s="41">
        <v>134001.75845109767</v>
      </c>
      <c r="K44" s="42">
        <v>2.6384440941925393</v>
      </c>
      <c r="L44" s="1">
        <v>6</v>
      </c>
      <c r="M44" s="43">
        <v>0.45</v>
      </c>
      <c r="N44" s="1" t="s">
        <v>225</v>
      </c>
      <c r="O44">
        <v>17</v>
      </c>
      <c r="P44" s="37">
        <v>853260</v>
      </c>
    </row>
    <row r="45" spans="1:16" x14ac:dyDescent="0.35">
      <c r="A45" t="s">
        <v>177</v>
      </c>
      <c r="B45" s="44" t="s">
        <v>148</v>
      </c>
      <c r="C45" s="1" t="s">
        <v>69</v>
      </c>
      <c r="D45" s="1" t="s">
        <v>85</v>
      </c>
      <c r="E45" s="45">
        <v>16.180104093019999</v>
      </c>
      <c r="F45" s="45">
        <v>25195</v>
      </c>
      <c r="G45" s="46">
        <v>8.6931000000000012</v>
      </c>
      <c r="H45" s="46">
        <v>0.65089999999999992</v>
      </c>
      <c r="I45" s="40">
        <v>9.6095190286078269E-2</v>
      </c>
      <c r="J45" s="41">
        <v>25834.490970430637</v>
      </c>
      <c r="K45" s="42">
        <v>1.1301843389388051</v>
      </c>
      <c r="L45" s="1">
        <v>11</v>
      </c>
      <c r="M45" s="43">
        <v>0.24</v>
      </c>
      <c r="N45" s="1" t="s">
        <v>226</v>
      </c>
      <c r="O45">
        <v>19</v>
      </c>
      <c r="P45" s="37">
        <v>886291</v>
      </c>
    </row>
    <row r="46" spans="1:16" x14ac:dyDescent="0.35">
      <c r="A46" t="s">
        <v>84</v>
      </c>
      <c r="B46" s="44" t="s">
        <v>147</v>
      </c>
      <c r="C46" s="1" t="s">
        <v>26</v>
      </c>
      <c r="D46" s="1" t="s">
        <v>85</v>
      </c>
      <c r="E46" s="45">
        <v>149.86143360903085</v>
      </c>
      <c r="F46" s="45">
        <v>72327</v>
      </c>
      <c r="G46" s="46">
        <v>31.158314977973568</v>
      </c>
      <c r="H46" s="46">
        <v>4.1514317180616747</v>
      </c>
      <c r="I46" s="40">
        <v>0.127678145854488</v>
      </c>
      <c r="J46" s="41">
        <v>57398.090865951504</v>
      </c>
      <c r="K46" s="42">
        <v>1.4249177409385647</v>
      </c>
      <c r="L46" s="1">
        <v>8</v>
      </c>
      <c r="M46" s="43">
        <v>0.37</v>
      </c>
      <c r="N46" s="1" t="s">
        <v>227</v>
      </c>
      <c r="O46">
        <v>25</v>
      </c>
      <c r="P46" s="39" t="s">
        <v>136</v>
      </c>
    </row>
    <row r="47" spans="1:16" x14ac:dyDescent="0.35">
      <c r="A47" t="s">
        <v>86</v>
      </c>
      <c r="B47" s="44" t="s">
        <v>148</v>
      </c>
      <c r="C47" s="1" t="s">
        <v>69</v>
      </c>
      <c r="D47" s="1" t="s">
        <v>87</v>
      </c>
      <c r="E47" s="45">
        <v>23.962729130595786</v>
      </c>
      <c r="F47" s="45">
        <v>14135</v>
      </c>
      <c r="G47" s="46">
        <v>4.9655220728790317</v>
      </c>
      <c r="H47" s="46">
        <v>0.56155485943614325</v>
      </c>
      <c r="I47" s="40">
        <v>8.9028972483207403E-2</v>
      </c>
      <c r="J47" s="41">
        <v>39727.970246631994</v>
      </c>
      <c r="K47" s="42">
        <v>1.1904761904761905</v>
      </c>
      <c r="L47" s="1">
        <v>9</v>
      </c>
      <c r="M47" s="43">
        <v>0.52</v>
      </c>
      <c r="N47" s="1" t="s">
        <v>228</v>
      </c>
      <c r="O47">
        <v>38</v>
      </c>
      <c r="P47" s="37">
        <v>870503</v>
      </c>
    </row>
    <row r="48" spans="1:16" x14ac:dyDescent="0.35">
      <c r="A48" t="s">
        <v>152</v>
      </c>
      <c r="B48" s="44" t="s">
        <v>147</v>
      </c>
      <c r="C48" s="1" t="s">
        <v>44</v>
      </c>
      <c r="D48" s="1" t="s">
        <v>27</v>
      </c>
      <c r="E48" s="45">
        <v>206.82284688489997</v>
      </c>
      <c r="F48" s="45">
        <v>85400</v>
      </c>
      <c r="G48" s="46">
        <v>38.012300000000003</v>
      </c>
      <c r="H48" s="46">
        <v>5.8603999999999994</v>
      </c>
      <c r="I48" s="40">
        <v>7.898510320801666E-2</v>
      </c>
      <c r="J48" s="41">
        <v>68622.950819672114</v>
      </c>
      <c r="K48" s="42">
        <v>1.2578616852030564</v>
      </c>
      <c r="L48" s="1">
        <v>9</v>
      </c>
      <c r="M48" s="43">
        <v>0.52</v>
      </c>
      <c r="N48" s="1" t="s">
        <v>229</v>
      </c>
      <c r="O48">
        <v>32</v>
      </c>
      <c r="P48" s="37">
        <v>853888</v>
      </c>
    </row>
    <row r="49" spans="1:16" x14ac:dyDescent="0.35">
      <c r="A49" t="s">
        <v>153</v>
      </c>
      <c r="B49" s="44" t="s">
        <v>148</v>
      </c>
      <c r="C49" s="1" t="s">
        <v>154</v>
      </c>
      <c r="D49" s="1" t="s">
        <v>27</v>
      </c>
      <c r="E49" s="45">
        <v>396.96938900320004</v>
      </c>
      <c r="F49" s="45">
        <v>157953</v>
      </c>
      <c r="G49" s="46">
        <v>78.614699999999999</v>
      </c>
      <c r="H49" s="46">
        <v>14.6038</v>
      </c>
      <c r="I49" s="40">
        <v>0.17752422792147327</v>
      </c>
      <c r="J49" s="41">
        <v>92456.616841718744</v>
      </c>
      <c r="K49" s="42">
        <v>1.5402387370042356</v>
      </c>
      <c r="L49" s="1">
        <v>15</v>
      </c>
      <c r="M49" s="43">
        <v>0.42</v>
      </c>
      <c r="N49" s="1" t="s">
        <v>230</v>
      </c>
      <c r="O49">
        <v>24</v>
      </c>
      <c r="P49" s="37">
        <v>853292</v>
      </c>
    </row>
    <row r="50" spans="1:16" x14ac:dyDescent="0.35">
      <c r="A50" t="s">
        <v>88</v>
      </c>
      <c r="B50" s="44" t="s">
        <v>148</v>
      </c>
      <c r="C50" s="1" t="s">
        <v>171</v>
      </c>
      <c r="D50" s="1" t="s">
        <v>20</v>
      </c>
      <c r="E50" s="45">
        <v>331.1724193789006</v>
      </c>
      <c r="F50" s="45">
        <v>24000</v>
      </c>
      <c r="G50" s="46">
        <v>20.376284875183554</v>
      </c>
      <c r="H50" s="46">
        <v>9.1698788546255514</v>
      </c>
      <c r="I50" s="40">
        <v>0.23072415346168973</v>
      </c>
      <c r="J50" s="41">
        <v>382078.28560939798</v>
      </c>
      <c r="K50" s="42">
        <v>0.54233682356853052</v>
      </c>
      <c r="L50" s="1">
        <v>36</v>
      </c>
      <c r="M50" s="43">
        <v>0.18</v>
      </c>
      <c r="N50" s="1" t="s">
        <v>231</v>
      </c>
      <c r="O50">
        <v>31</v>
      </c>
      <c r="P50" s="1" t="s">
        <v>137</v>
      </c>
    </row>
    <row r="51" spans="1:16" x14ac:dyDescent="0.35">
      <c r="A51" t="s">
        <v>89</v>
      </c>
      <c r="B51" s="44" t="s">
        <v>147</v>
      </c>
      <c r="C51" s="1" t="s">
        <v>69</v>
      </c>
      <c r="D51" s="1" t="s">
        <v>20</v>
      </c>
      <c r="E51" s="45">
        <v>20.028926520466229</v>
      </c>
      <c r="F51" s="45">
        <v>14000</v>
      </c>
      <c r="G51" s="46">
        <v>5.8990455212922175</v>
      </c>
      <c r="H51" s="46">
        <v>0.65620411160058745</v>
      </c>
      <c r="I51" s="40">
        <v>7.1459642821104064E-2</v>
      </c>
      <c r="J51" s="41">
        <v>46871.722257184818</v>
      </c>
      <c r="K51" s="42">
        <v>1.9369834710743803</v>
      </c>
      <c r="L51" s="1">
        <v>9</v>
      </c>
      <c r="M51" s="43">
        <v>0.54</v>
      </c>
      <c r="N51" s="1" t="s">
        <v>232</v>
      </c>
      <c r="O51">
        <v>28</v>
      </c>
      <c r="P51" s="1">
        <v>858250</v>
      </c>
    </row>
    <row r="52" spans="1:16" x14ac:dyDescent="0.35">
      <c r="A52" t="s">
        <v>155</v>
      </c>
      <c r="B52" s="44" t="s">
        <v>147</v>
      </c>
      <c r="C52" s="1" t="s">
        <v>90</v>
      </c>
      <c r="D52" s="1" t="s">
        <v>20</v>
      </c>
      <c r="E52" s="45">
        <v>183.08580714394276</v>
      </c>
      <c r="F52" s="45">
        <v>200000</v>
      </c>
      <c r="G52" s="46">
        <v>21.084801762114541</v>
      </c>
      <c r="H52" s="46">
        <v>5.5782856093979456</v>
      </c>
      <c r="I52" s="40">
        <v>0.10060962622025271</v>
      </c>
      <c r="J52" s="41">
        <v>27891.428046989728</v>
      </c>
      <c r="K52" s="42">
        <v>2.1073794949036082</v>
      </c>
      <c r="L52" s="1">
        <v>7</v>
      </c>
      <c r="M52" s="43">
        <v>0.57999999999999996</v>
      </c>
      <c r="N52" s="1" t="s">
        <v>233</v>
      </c>
      <c r="O52">
        <v>25</v>
      </c>
      <c r="P52" s="37">
        <v>856958</v>
      </c>
    </row>
    <row r="53" spans="1:16" x14ac:dyDescent="0.35">
      <c r="A53" t="s">
        <v>91</v>
      </c>
      <c r="B53" s="44" t="s">
        <v>148</v>
      </c>
      <c r="C53" s="1" t="s">
        <v>42</v>
      </c>
      <c r="D53" s="1" t="s">
        <v>85</v>
      </c>
      <c r="E53" s="45">
        <v>97.04722590960904</v>
      </c>
      <c r="F53" s="45">
        <v>95000</v>
      </c>
      <c r="G53" s="46">
        <v>27.985682819383264</v>
      </c>
      <c r="H53" s="46">
        <v>4.5134911894273131</v>
      </c>
      <c r="I53" s="40">
        <v>5.7750957379873125E-2</v>
      </c>
      <c r="J53" s="41">
        <v>47510.433572919086</v>
      </c>
      <c r="K53" s="42">
        <v>3.3011870379499819</v>
      </c>
      <c r="L53" s="1">
        <v>10</v>
      </c>
      <c r="M53" s="43">
        <v>0.5</v>
      </c>
      <c r="N53" s="1" t="s">
        <v>234</v>
      </c>
      <c r="O53">
        <v>15</v>
      </c>
      <c r="P53" s="37" t="s">
        <v>138</v>
      </c>
    </row>
    <row r="54" spans="1:16" x14ac:dyDescent="0.35">
      <c r="A54" t="s">
        <v>92</v>
      </c>
      <c r="B54" s="44" t="s">
        <v>148</v>
      </c>
      <c r="C54" s="1" t="s">
        <v>93</v>
      </c>
      <c r="D54" s="1" t="s">
        <v>20</v>
      </c>
      <c r="E54" s="45">
        <v>1636.6864998523495</v>
      </c>
      <c r="F54" s="45">
        <v>221000</v>
      </c>
      <c r="G54" s="46">
        <v>181.96585903083701</v>
      </c>
      <c r="H54" s="46">
        <v>66.756607929515425</v>
      </c>
      <c r="I54" s="40">
        <v>0.11789947739214934</v>
      </c>
      <c r="J54" s="41">
        <v>302066.09922857658</v>
      </c>
      <c r="K54" s="42">
        <v>1.0576282319507939</v>
      </c>
      <c r="L54" s="1">
        <v>12</v>
      </c>
      <c r="M54" s="43">
        <v>0.27</v>
      </c>
      <c r="N54" s="1" t="s">
        <v>235</v>
      </c>
      <c r="O54">
        <v>25</v>
      </c>
      <c r="P54" s="37">
        <v>870747</v>
      </c>
    </row>
    <row r="55" spans="1:16" x14ac:dyDescent="0.35">
      <c r="A55" t="s">
        <v>94</v>
      </c>
      <c r="B55" s="44" t="s">
        <v>147</v>
      </c>
      <c r="C55" s="1" t="s">
        <v>69</v>
      </c>
      <c r="D55" s="1" t="s">
        <v>87</v>
      </c>
      <c r="E55" s="45">
        <v>315.40547843753444</v>
      </c>
      <c r="F55" s="45">
        <v>276000</v>
      </c>
      <c r="G55" s="46">
        <v>95.040582872126421</v>
      </c>
      <c r="H55" s="46">
        <v>11.590188052322381</v>
      </c>
      <c r="I55" s="40">
        <v>2.1526710934471671E-2</v>
      </c>
      <c r="J55" s="41">
        <v>41993.434972182535</v>
      </c>
      <c r="K55" s="42">
        <v>2.4955436295154048</v>
      </c>
      <c r="L55" s="1">
        <v>4</v>
      </c>
      <c r="M55" s="43">
        <v>0.61</v>
      </c>
      <c r="N55" s="1" t="s">
        <v>236</v>
      </c>
      <c r="O55">
        <v>22</v>
      </c>
      <c r="P55" s="37" t="s">
        <v>139</v>
      </c>
    </row>
    <row r="56" spans="1:16" x14ac:dyDescent="0.35">
      <c r="A56" t="s">
        <v>165</v>
      </c>
      <c r="B56" s="44" t="s">
        <v>148</v>
      </c>
      <c r="C56" s="1" t="s">
        <v>101</v>
      </c>
      <c r="D56" s="1" t="s">
        <v>20</v>
      </c>
      <c r="E56" s="45">
        <v>135.93219604724669</v>
      </c>
      <c r="F56" s="45">
        <v>11300</v>
      </c>
      <c r="G56" s="46">
        <v>29.028175477239355</v>
      </c>
      <c r="H56" s="46">
        <v>4.2413729809104259</v>
      </c>
      <c r="I56" s="40">
        <v>0.41284958029642449</v>
      </c>
      <c r="J56" s="41">
        <v>375342.74167348904</v>
      </c>
      <c r="K56" s="42">
        <v>0</v>
      </c>
      <c r="L56" s="1" t="s">
        <v>30</v>
      </c>
      <c r="M56" s="43" t="s">
        <v>30</v>
      </c>
      <c r="N56" s="1" t="s">
        <v>237</v>
      </c>
      <c r="O56">
        <v>30</v>
      </c>
      <c r="P56" s="37">
        <v>552484</v>
      </c>
    </row>
    <row r="57" spans="1:16" x14ac:dyDescent="0.35">
      <c r="A57" t="s">
        <v>95</v>
      </c>
      <c r="B57" s="44" t="s">
        <v>148</v>
      </c>
      <c r="C57" s="1" t="s">
        <v>66</v>
      </c>
      <c r="D57" s="1" t="s">
        <v>20</v>
      </c>
      <c r="E57" s="45">
        <v>156.91589630881057</v>
      </c>
      <c r="F57" s="45">
        <v>9700</v>
      </c>
      <c r="G57" s="46">
        <v>19.943557268722472</v>
      </c>
      <c r="H57" s="46">
        <v>5.2310022026431726</v>
      </c>
      <c r="I57" s="40">
        <v>0.13076602625894185</v>
      </c>
      <c r="J57" s="41">
        <v>539278.57759207964</v>
      </c>
      <c r="K57" s="42">
        <v>2.0779856346213368</v>
      </c>
      <c r="L57" s="1">
        <v>11</v>
      </c>
      <c r="M57" s="43">
        <v>0.6</v>
      </c>
      <c r="N57" s="1" t="s">
        <v>238</v>
      </c>
      <c r="O57">
        <v>27</v>
      </c>
      <c r="P57" s="37" t="s">
        <v>140</v>
      </c>
    </row>
    <row r="58" spans="1:16" x14ac:dyDescent="0.35">
      <c r="A58" t="s">
        <v>156</v>
      </c>
      <c r="B58" s="44" t="s">
        <v>148</v>
      </c>
      <c r="C58" s="1" t="s">
        <v>157</v>
      </c>
      <c r="D58" s="1" t="s">
        <v>75</v>
      </c>
      <c r="E58" s="45">
        <v>19.339005766373077</v>
      </c>
      <c r="F58" s="45">
        <v>20400</v>
      </c>
      <c r="G58" s="46">
        <v>3.4846180063501175</v>
      </c>
      <c r="H58" s="46">
        <v>0.37255816456490937</v>
      </c>
      <c r="I58" s="40">
        <v>0.20148838081058607</v>
      </c>
      <c r="J58" s="41">
        <v>18262.655125730849</v>
      </c>
      <c r="K58" s="42">
        <v>0.46019328117809483</v>
      </c>
      <c r="L58" s="1">
        <v>15</v>
      </c>
      <c r="M58" s="43">
        <v>0.28000000000000003</v>
      </c>
      <c r="N58" s="1" t="s">
        <v>239</v>
      </c>
      <c r="O58">
        <v>45</v>
      </c>
      <c r="P58" s="37" t="s">
        <v>168</v>
      </c>
    </row>
    <row r="59" spans="1:16" x14ac:dyDescent="0.35">
      <c r="A59" t="s">
        <v>96</v>
      </c>
      <c r="B59" s="44" t="s">
        <v>147</v>
      </c>
      <c r="C59" s="1" t="s">
        <v>97</v>
      </c>
      <c r="D59" s="1" t="s">
        <v>20</v>
      </c>
      <c r="E59" s="45">
        <v>183.04768855267227</v>
      </c>
      <c r="F59" s="45">
        <v>79100</v>
      </c>
      <c r="G59" s="46">
        <v>45.826450073421448</v>
      </c>
      <c r="H59" s="46">
        <v>4.473843612334802</v>
      </c>
      <c r="I59" s="40">
        <v>0.12359504138312061</v>
      </c>
      <c r="J59" s="41">
        <v>56559.337703347679</v>
      </c>
      <c r="K59" s="42">
        <v>0.99123291622433329</v>
      </c>
      <c r="L59" s="1">
        <v>13</v>
      </c>
      <c r="M59" s="43">
        <v>0.36</v>
      </c>
      <c r="N59" s="1" t="s">
        <v>240</v>
      </c>
      <c r="O59">
        <v>31</v>
      </c>
      <c r="P59" s="37">
        <v>866993</v>
      </c>
    </row>
    <row r="60" spans="1:16" x14ac:dyDescent="0.35">
      <c r="A60" t="s">
        <v>98</v>
      </c>
      <c r="B60" s="44" t="s">
        <v>148</v>
      </c>
      <c r="C60" s="1" t="s">
        <v>83</v>
      </c>
      <c r="D60" s="1" t="s">
        <v>87</v>
      </c>
      <c r="E60" s="45">
        <v>205.94939539398911</v>
      </c>
      <c r="F60" s="45">
        <v>110000</v>
      </c>
      <c r="G60" s="46">
        <v>47.057911160058744</v>
      </c>
      <c r="H60" s="46">
        <v>8.0244126284875179</v>
      </c>
      <c r="I60" s="40">
        <v>3.1342590450646801E-2</v>
      </c>
      <c r="J60" s="41">
        <v>72949.205713522897</v>
      </c>
      <c r="K60" s="42">
        <v>3.6539368675668702</v>
      </c>
      <c r="L60" s="1">
        <v>3</v>
      </c>
      <c r="M60" s="43">
        <v>0.53</v>
      </c>
      <c r="N60" s="1" t="s">
        <v>241</v>
      </c>
      <c r="O60">
        <v>14</v>
      </c>
      <c r="P60" s="37">
        <v>904278</v>
      </c>
    </row>
    <row r="61" spans="1:16" x14ac:dyDescent="0.35">
      <c r="A61" t="s">
        <v>99</v>
      </c>
      <c r="B61" s="44" t="s">
        <v>147</v>
      </c>
      <c r="C61" s="1" t="s">
        <v>83</v>
      </c>
      <c r="D61" s="1" t="s">
        <v>56</v>
      </c>
      <c r="E61" s="45">
        <v>292.25582708282928</v>
      </c>
      <c r="F61" s="45">
        <v>52696</v>
      </c>
      <c r="G61" s="46">
        <v>23.664206790870232</v>
      </c>
      <c r="H61" s="46">
        <v>7.4286232760706508</v>
      </c>
      <c r="I61" s="40">
        <v>0.13896351785371386</v>
      </c>
      <c r="J61" s="41">
        <v>140971.2933822425</v>
      </c>
      <c r="K61" s="42">
        <v>1.1530506327332235</v>
      </c>
      <c r="L61" s="1">
        <v>15</v>
      </c>
      <c r="M61" s="43">
        <v>0.47</v>
      </c>
      <c r="N61" s="1" t="s">
        <v>242</v>
      </c>
      <c r="O61">
        <v>31</v>
      </c>
      <c r="P61" s="37" t="s">
        <v>141</v>
      </c>
    </row>
    <row r="62" spans="1:16" x14ac:dyDescent="0.35">
      <c r="A62" t="s">
        <v>100</v>
      </c>
      <c r="B62" s="44" t="s">
        <v>148</v>
      </c>
      <c r="C62" s="1" t="s">
        <v>34</v>
      </c>
      <c r="D62" s="1" t="s">
        <v>56</v>
      </c>
      <c r="E62" s="45">
        <v>13.242815280802217</v>
      </c>
      <c r="F62" s="45">
        <v>6741</v>
      </c>
      <c r="G62" s="46">
        <v>2.3521520552732746</v>
      </c>
      <c r="H62" s="46">
        <v>0.47794176949754014</v>
      </c>
      <c r="I62" s="40">
        <v>8.9006300242820524E-2</v>
      </c>
      <c r="J62" s="41">
        <v>70900.72237020325</v>
      </c>
      <c r="K62" s="42">
        <v>1.5786452353616536</v>
      </c>
      <c r="L62" s="1">
        <v>11</v>
      </c>
      <c r="M62" s="43">
        <v>0.48</v>
      </c>
      <c r="N62" s="1" t="s">
        <v>243</v>
      </c>
      <c r="O62">
        <v>27</v>
      </c>
      <c r="P62" s="37" t="s">
        <v>142</v>
      </c>
    </row>
    <row r="63" spans="1:16" x14ac:dyDescent="0.35">
      <c r="A63" t="s">
        <v>102</v>
      </c>
      <c r="B63" s="44" t="s">
        <v>148</v>
      </c>
      <c r="C63" s="1" t="s">
        <v>93</v>
      </c>
      <c r="D63" s="1" t="s">
        <v>20</v>
      </c>
      <c r="E63" s="45">
        <v>220.5057863711454</v>
      </c>
      <c r="F63" s="45">
        <v>143000</v>
      </c>
      <c r="G63" s="46">
        <v>45.767345814977979</v>
      </c>
      <c r="H63" s="46">
        <v>7.6346365638766533</v>
      </c>
      <c r="I63" s="40">
        <v>6.623068397051135E-2</v>
      </c>
      <c r="J63" s="41">
        <v>53389.066880256316</v>
      </c>
      <c r="K63" s="42">
        <v>1.4670486778106251</v>
      </c>
      <c r="L63" s="1">
        <v>16</v>
      </c>
      <c r="M63" s="43">
        <v>0.24</v>
      </c>
      <c r="N63" s="1" t="s">
        <v>244</v>
      </c>
      <c r="O63">
        <v>16</v>
      </c>
      <c r="P63" s="37">
        <v>871460</v>
      </c>
    </row>
    <row r="64" spans="1:16" x14ac:dyDescent="0.35">
      <c r="A64" t="s">
        <v>103</v>
      </c>
      <c r="B64" s="44" t="s">
        <v>148</v>
      </c>
      <c r="C64" s="1" t="s">
        <v>19</v>
      </c>
      <c r="D64" s="1" t="s">
        <v>20</v>
      </c>
      <c r="E64" s="45">
        <v>37.3149694051395</v>
      </c>
      <c r="F64" s="45">
        <v>55090</v>
      </c>
      <c r="G64" s="46">
        <v>14.557268722466963</v>
      </c>
      <c r="H64" s="46">
        <v>1.2074155653450807</v>
      </c>
      <c r="I64" s="40">
        <v>0.12260156681510304</v>
      </c>
      <c r="J64" s="41">
        <v>21917.14585850573</v>
      </c>
      <c r="K64" s="42">
        <v>1.6441765953512752</v>
      </c>
      <c r="L64" s="1">
        <v>12</v>
      </c>
      <c r="M64" s="43">
        <v>0.27</v>
      </c>
      <c r="N64" s="1" t="s">
        <v>245</v>
      </c>
      <c r="O64">
        <v>16</v>
      </c>
      <c r="P64" s="37">
        <v>855950</v>
      </c>
    </row>
    <row r="65" spans="1:16" x14ac:dyDescent="0.35">
      <c r="A65" t="s">
        <v>104</v>
      </c>
      <c r="B65" s="44" t="s">
        <v>147</v>
      </c>
      <c r="C65" s="1" t="s">
        <v>69</v>
      </c>
      <c r="D65" s="1" t="s">
        <v>20</v>
      </c>
      <c r="E65" s="45">
        <v>221.5765067778635</v>
      </c>
      <c r="F65" s="45">
        <v>309000</v>
      </c>
      <c r="G65" s="46">
        <v>78.276615271659338</v>
      </c>
      <c r="H65" s="46">
        <v>9.0370778267254046</v>
      </c>
      <c r="I65" s="40">
        <v>6.1229060615394681E-2</v>
      </c>
      <c r="J65" s="41">
        <v>29246.206558981892</v>
      </c>
      <c r="K65" s="42">
        <v>2.6641154520856238</v>
      </c>
      <c r="L65" s="1">
        <v>8</v>
      </c>
      <c r="M65" s="43">
        <v>0.66</v>
      </c>
      <c r="N65" s="1" t="s">
        <v>246</v>
      </c>
      <c r="O65">
        <v>24</v>
      </c>
      <c r="P65" s="37">
        <v>851995</v>
      </c>
    </row>
    <row r="66" spans="1:16" x14ac:dyDescent="0.35">
      <c r="A66" t="s">
        <v>105</v>
      </c>
      <c r="B66" s="44" t="s">
        <v>147</v>
      </c>
      <c r="C66" s="1" t="s">
        <v>51</v>
      </c>
      <c r="D66" s="1" t="s">
        <v>20</v>
      </c>
      <c r="E66" s="45">
        <v>328.13864036211453</v>
      </c>
      <c r="F66" s="45">
        <v>106000</v>
      </c>
      <c r="G66" s="46">
        <v>73.593061674008808</v>
      </c>
      <c r="H66" s="46">
        <v>13.529735682819384</v>
      </c>
      <c r="I66" s="40">
        <v>6.2902371442315141E-2</v>
      </c>
      <c r="J66" s="41">
        <v>127639.01587565456</v>
      </c>
      <c r="K66" s="42">
        <v>2.5552213129450609</v>
      </c>
      <c r="L66" s="1">
        <v>5</v>
      </c>
      <c r="M66" s="43">
        <v>0.63</v>
      </c>
      <c r="N66" s="1" t="s">
        <v>247</v>
      </c>
      <c r="O66">
        <v>25</v>
      </c>
      <c r="P66" s="37">
        <v>852062</v>
      </c>
    </row>
    <row r="67" spans="1:16" x14ac:dyDescent="0.35">
      <c r="A67" t="s">
        <v>172</v>
      </c>
      <c r="B67" s="44" t="s">
        <v>148</v>
      </c>
      <c r="C67" s="1" t="s">
        <v>51</v>
      </c>
      <c r="D67" s="1" t="s">
        <v>48</v>
      </c>
      <c r="E67" s="45">
        <v>48.534936719176358</v>
      </c>
      <c r="F67" s="45">
        <v>41800</v>
      </c>
      <c r="G67" s="46">
        <v>16.407762567478304</v>
      </c>
      <c r="H67" s="46">
        <v>2.7922920984898529</v>
      </c>
      <c r="I67" s="40">
        <v>9.3812834945518953E-2</v>
      </c>
      <c r="J67" s="41">
        <v>66801.246375355331</v>
      </c>
      <c r="K67" s="42">
        <v>3.0051636162395119</v>
      </c>
      <c r="L67" s="1" t="s">
        <v>22</v>
      </c>
      <c r="M67" s="43">
        <v>0.53</v>
      </c>
      <c r="N67" s="1" t="s">
        <v>248</v>
      </c>
      <c r="O67">
        <v>17</v>
      </c>
      <c r="P67" s="37" t="s">
        <v>143</v>
      </c>
    </row>
    <row r="68" spans="1:16" x14ac:dyDescent="0.35">
      <c r="A68" t="s">
        <v>178</v>
      </c>
      <c r="B68" s="44" t="s">
        <v>148</v>
      </c>
      <c r="C68" s="1" t="s">
        <v>42</v>
      </c>
      <c r="D68" s="1" t="s">
        <v>20</v>
      </c>
      <c r="E68" s="45">
        <v>30.190742731736425</v>
      </c>
      <c r="F68" s="45">
        <v>8160</v>
      </c>
      <c r="G68" s="46">
        <v>3.2838656387665202</v>
      </c>
      <c r="H68" s="46">
        <v>0.7153083700440529</v>
      </c>
      <c r="I68" s="40">
        <v>0.16382171642662002</v>
      </c>
      <c r="J68" s="41">
        <v>87660.339466182966</v>
      </c>
      <c r="K68" s="42">
        <v>0.73275679657914605</v>
      </c>
      <c r="L68" s="1">
        <v>10</v>
      </c>
      <c r="M68" s="43">
        <v>0.45</v>
      </c>
      <c r="N68" s="1" t="s">
        <v>249</v>
      </c>
      <c r="O68">
        <v>33</v>
      </c>
      <c r="P68" s="37">
        <v>895878</v>
      </c>
    </row>
    <row r="69" spans="1:16" x14ac:dyDescent="0.35">
      <c r="A69" t="s">
        <v>106</v>
      </c>
      <c r="B69" s="44" t="s">
        <v>148</v>
      </c>
      <c r="C69" s="1" t="s">
        <v>83</v>
      </c>
      <c r="D69" s="1" t="s">
        <v>87</v>
      </c>
      <c r="E69" s="45">
        <v>244.74354221919754</v>
      </c>
      <c r="F69" s="45">
        <v>100920</v>
      </c>
      <c r="G69" s="46">
        <v>63.366126562515639</v>
      </c>
      <c r="H69" s="46">
        <v>14.932395240144517</v>
      </c>
      <c r="I69" s="40">
        <v>6.8693833481291211E-2</v>
      </c>
      <c r="J69" s="41">
        <v>147962.69560190762</v>
      </c>
      <c r="K69" s="42">
        <v>3.1791611768826664</v>
      </c>
      <c r="L69" s="1">
        <v>3</v>
      </c>
      <c r="M69" s="43">
        <v>0.48</v>
      </c>
      <c r="N69" s="1" t="s">
        <v>250</v>
      </c>
      <c r="O69">
        <v>14</v>
      </c>
      <c r="P69" s="37">
        <v>855167</v>
      </c>
    </row>
    <row r="70" spans="1:16" x14ac:dyDescent="0.35">
      <c r="A70" t="s">
        <v>179</v>
      </c>
      <c r="B70" s="44" t="s">
        <v>148</v>
      </c>
      <c r="C70" s="1" t="s">
        <v>171</v>
      </c>
      <c r="D70" s="1" t="s">
        <v>20</v>
      </c>
      <c r="E70" s="45">
        <v>110.13690528634363</v>
      </c>
      <c r="F70" s="45">
        <v>23000</v>
      </c>
      <c r="G70" s="46">
        <v>10.671071953010282</v>
      </c>
      <c r="H70" s="46">
        <v>3.1844713656387671</v>
      </c>
      <c r="I70" s="40">
        <v>9.3868739196624862E-2</v>
      </c>
      <c r="J70" s="41">
        <v>138455.27676690291</v>
      </c>
      <c r="K70" s="42">
        <v>0.90210035411319667</v>
      </c>
      <c r="L70" s="1">
        <v>13</v>
      </c>
      <c r="M70" s="43">
        <v>0.28999999999999998</v>
      </c>
      <c r="N70" s="1" t="s">
        <v>251</v>
      </c>
      <c r="O70">
        <v>29</v>
      </c>
      <c r="P70" s="37" t="s">
        <v>265</v>
      </c>
    </row>
    <row r="71" spans="1:16" x14ac:dyDescent="0.35">
      <c r="A71" t="s">
        <v>180</v>
      </c>
      <c r="B71" s="44" t="s">
        <v>148</v>
      </c>
      <c r="C71" s="1" t="s">
        <v>74</v>
      </c>
      <c r="D71" s="1" t="s">
        <v>107</v>
      </c>
      <c r="E71" s="45">
        <v>272.09379874472302</v>
      </c>
      <c r="F71" s="45">
        <v>266673</v>
      </c>
      <c r="G71" s="46">
        <v>225.47913475548251</v>
      </c>
      <c r="H71" s="46">
        <v>28.562782530728139</v>
      </c>
      <c r="I71" s="40">
        <v>7.5712696760806386E-2</v>
      </c>
      <c r="J71" s="41">
        <v>107107.89067782692</v>
      </c>
      <c r="K71" s="42">
        <v>3.1784005468215999</v>
      </c>
      <c r="L71" s="1" t="s">
        <v>22</v>
      </c>
      <c r="M71" s="43">
        <v>0.54</v>
      </c>
      <c r="N71" s="1" t="s">
        <v>252</v>
      </c>
      <c r="O71">
        <v>21</v>
      </c>
      <c r="P71" s="37">
        <v>881823</v>
      </c>
    </row>
    <row r="72" spans="1:16" x14ac:dyDescent="0.35">
      <c r="A72" t="s">
        <v>108</v>
      </c>
      <c r="B72" s="44" t="s">
        <v>148</v>
      </c>
      <c r="C72" s="1" t="s">
        <v>93</v>
      </c>
      <c r="D72" s="1" t="s">
        <v>40</v>
      </c>
      <c r="E72" s="45">
        <v>131.10597163903998</v>
      </c>
      <c r="F72" s="45">
        <v>112632</v>
      </c>
      <c r="G72" s="46">
        <v>30.863</v>
      </c>
      <c r="H72" s="46">
        <v>2.6169000000000002</v>
      </c>
      <c r="I72" s="40">
        <v>8.5353893002739101E-2</v>
      </c>
      <c r="J72" s="41">
        <v>23234.072022160664</v>
      </c>
      <c r="K72" s="42">
        <v>1.8102487931674713</v>
      </c>
      <c r="L72" s="1">
        <v>10</v>
      </c>
      <c r="M72" s="43">
        <v>0.37</v>
      </c>
      <c r="N72" s="1" t="s">
        <v>253</v>
      </c>
      <c r="O72">
        <v>20</v>
      </c>
      <c r="P72" s="37">
        <v>716460</v>
      </c>
    </row>
    <row r="73" spans="1:16" x14ac:dyDescent="0.35">
      <c r="A73" t="s">
        <v>109</v>
      </c>
      <c r="B73" s="44" t="s">
        <v>148</v>
      </c>
      <c r="C73" s="1" t="s">
        <v>69</v>
      </c>
      <c r="D73" s="1" t="s">
        <v>39</v>
      </c>
      <c r="E73" s="45">
        <v>10.514545127676394</v>
      </c>
      <c r="F73" s="45">
        <v>18600</v>
      </c>
      <c r="G73" s="46">
        <v>12.112588926693475</v>
      </c>
      <c r="H73" s="46">
        <v>0.45083685603326801</v>
      </c>
      <c r="I73" s="40">
        <v>6.8690356846983214E-2</v>
      </c>
      <c r="J73" s="41">
        <v>24238.540646949896</v>
      </c>
      <c r="K73" s="42">
        <v>2.0594966493427616</v>
      </c>
      <c r="L73" s="1">
        <v>6</v>
      </c>
      <c r="M73" s="43">
        <v>0.41</v>
      </c>
      <c r="N73" s="1" t="s">
        <v>254</v>
      </c>
      <c r="O73">
        <v>18</v>
      </c>
      <c r="P73" s="37">
        <v>909497</v>
      </c>
    </row>
    <row r="74" spans="1:16" x14ac:dyDescent="0.35">
      <c r="A74" t="s">
        <v>110</v>
      </c>
      <c r="B74" s="44" t="s">
        <v>148</v>
      </c>
      <c r="C74" s="1" t="s">
        <v>90</v>
      </c>
      <c r="D74" s="1" t="s">
        <v>20</v>
      </c>
      <c r="E74" s="45">
        <v>113.19461178414097</v>
      </c>
      <c r="F74" s="45">
        <v>402000</v>
      </c>
      <c r="G74" s="46">
        <v>29.59829295154185</v>
      </c>
      <c r="H74" s="46">
        <v>3.011747430249633</v>
      </c>
      <c r="I74" s="40">
        <v>0.14661746970780554</v>
      </c>
      <c r="J74" s="41">
        <v>7491.9090304717238</v>
      </c>
      <c r="K74" s="42">
        <v>1.9047619047619049</v>
      </c>
      <c r="L74" s="1">
        <v>19</v>
      </c>
      <c r="M74" s="43">
        <v>0.63</v>
      </c>
      <c r="N74" s="1" t="s">
        <v>255</v>
      </c>
      <c r="O74">
        <v>31</v>
      </c>
      <c r="P74" s="37">
        <v>884437</v>
      </c>
    </row>
    <row r="75" spans="1:16" x14ac:dyDescent="0.35">
      <c r="A75" t="s">
        <v>111</v>
      </c>
      <c r="B75" s="44" t="s">
        <v>147</v>
      </c>
      <c r="C75" s="1" t="s">
        <v>42</v>
      </c>
      <c r="D75" s="1" t="s">
        <v>20</v>
      </c>
      <c r="E75" s="45">
        <v>89.418657782984582</v>
      </c>
      <c r="F75" s="45">
        <v>46000</v>
      </c>
      <c r="G75" s="46">
        <v>16.702734948604995</v>
      </c>
      <c r="H75" s="46">
        <v>2.5340491923641704</v>
      </c>
      <c r="I75" s="40">
        <v>0.10949317144738013</v>
      </c>
      <c r="J75" s="41">
        <v>55088.02592096023</v>
      </c>
      <c r="K75" s="42">
        <v>1.1064710163714668</v>
      </c>
      <c r="L75" s="1">
        <v>13</v>
      </c>
      <c r="M75" s="43">
        <v>0.28999999999999998</v>
      </c>
      <c r="N75" s="1" t="s">
        <v>256</v>
      </c>
      <c r="O75">
        <v>26</v>
      </c>
      <c r="P75" s="37">
        <v>864952</v>
      </c>
    </row>
    <row r="76" spans="1:16" x14ac:dyDescent="0.35">
      <c r="A76" t="s">
        <v>112</v>
      </c>
      <c r="B76" s="44" t="s">
        <v>148</v>
      </c>
      <c r="C76" s="1" t="s">
        <v>69</v>
      </c>
      <c r="D76" s="1" t="s">
        <v>20</v>
      </c>
      <c r="E76" s="45">
        <v>37.295969080341408</v>
      </c>
      <c r="F76" s="45">
        <v>71000</v>
      </c>
      <c r="G76" s="46">
        <v>62.992015418502213</v>
      </c>
      <c r="H76" s="46">
        <v>1.2470631424375918</v>
      </c>
      <c r="I76" s="40">
        <v>3.5234457398751529E-2</v>
      </c>
      <c r="J76" s="41">
        <v>17564.269611797066</v>
      </c>
      <c r="K76" s="42">
        <v>2.4929324816505516</v>
      </c>
      <c r="L76" s="1">
        <v>6</v>
      </c>
      <c r="M76" s="43">
        <v>0.48</v>
      </c>
      <c r="N76" s="1" t="s">
        <v>257</v>
      </c>
      <c r="O76">
        <v>19</v>
      </c>
      <c r="P76" s="37">
        <v>859121</v>
      </c>
    </row>
    <row r="77" spans="1:16" x14ac:dyDescent="0.35">
      <c r="A77" t="s">
        <v>113</v>
      </c>
      <c r="B77" s="44" t="s">
        <v>148</v>
      </c>
      <c r="C77" s="1" t="s">
        <v>42</v>
      </c>
      <c r="D77" s="1" t="s">
        <v>20</v>
      </c>
      <c r="E77" s="45">
        <v>211.2370453203194</v>
      </c>
      <c r="F77" s="45">
        <v>130000</v>
      </c>
      <c r="G77" s="46">
        <v>40.289922907488986</v>
      </c>
      <c r="H77" s="46">
        <v>6.4522760646108663</v>
      </c>
      <c r="I77" s="40">
        <v>0.16896284088777636</v>
      </c>
      <c r="J77" s="41">
        <v>49632.892804698975</v>
      </c>
      <c r="K77" s="42">
        <v>0.2021359107374113</v>
      </c>
      <c r="L77" s="1" t="s">
        <v>30</v>
      </c>
      <c r="M77" s="43">
        <v>0.05</v>
      </c>
      <c r="N77" s="1" t="s">
        <v>258</v>
      </c>
      <c r="O77">
        <v>25</v>
      </c>
      <c r="P77" s="37">
        <v>857209</v>
      </c>
    </row>
    <row r="78" spans="1:16" x14ac:dyDescent="0.35">
      <c r="A78" t="s">
        <v>181</v>
      </c>
      <c r="B78" s="44" t="s">
        <v>148</v>
      </c>
      <c r="C78" s="1" t="s">
        <v>270</v>
      </c>
      <c r="D78" s="1" t="s">
        <v>85</v>
      </c>
      <c r="E78" s="45">
        <v>38.58323587723936</v>
      </c>
      <c r="F78" s="45">
        <v>37000</v>
      </c>
      <c r="G78" s="46">
        <v>14.539739353891338</v>
      </c>
      <c r="H78" s="46">
        <v>1.5618575624082232</v>
      </c>
      <c r="I78" s="40">
        <v>5.2438349781289695E-2</v>
      </c>
      <c r="J78" s="41">
        <v>42212.366551573599</v>
      </c>
      <c r="K78" s="42">
        <v>1.5783274833670211</v>
      </c>
      <c r="L78" s="1">
        <v>15</v>
      </c>
      <c r="M78" s="43">
        <v>0.35</v>
      </c>
      <c r="N78" s="1" t="s">
        <v>259</v>
      </c>
      <c r="O78">
        <v>23</v>
      </c>
      <c r="P78" s="37" t="s">
        <v>266</v>
      </c>
    </row>
    <row r="79" spans="1:16" x14ac:dyDescent="0.35">
      <c r="A79" t="s">
        <v>114</v>
      </c>
      <c r="B79" s="44" t="s">
        <v>148</v>
      </c>
      <c r="C79" s="1" t="s">
        <v>66</v>
      </c>
      <c r="D79" s="1" t="s">
        <v>20</v>
      </c>
      <c r="E79" s="45">
        <v>7.8101908182819395</v>
      </c>
      <c r="F79" s="45">
        <v>4700</v>
      </c>
      <c r="G79" s="46">
        <v>9.2749632892804712</v>
      </c>
      <c r="H79" s="46">
        <v>0.98476505139500736</v>
      </c>
      <c r="I79" s="40">
        <v>0.14896258165012233</v>
      </c>
      <c r="J79" s="41">
        <v>209524.47902021435</v>
      </c>
      <c r="K79" s="42">
        <v>3.6158334237916376</v>
      </c>
      <c r="L79" s="1">
        <v>7</v>
      </c>
      <c r="M79" s="43">
        <v>0.49</v>
      </c>
      <c r="N79" s="1" t="s">
        <v>260</v>
      </c>
      <c r="O79">
        <v>14</v>
      </c>
      <c r="P79" s="37">
        <v>887836</v>
      </c>
    </row>
    <row r="80" spans="1:16" x14ac:dyDescent="0.35">
      <c r="A80" t="s">
        <v>115</v>
      </c>
      <c r="B80" s="44" t="s">
        <v>148</v>
      </c>
      <c r="C80" s="1" t="s">
        <v>51</v>
      </c>
      <c r="D80" s="1" t="s">
        <v>48</v>
      </c>
      <c r="E80" s="45">
        <v>120.24869282110562</v>
      </c>
      <c r="F80" s="45">
        <v>149000</v>
      </c>
      <c r="G80" s="46">
        <v>59.413499999999999</v>
      </c>
      <c r="H80" s="46">
        <v>6.1223999999999998</v>
      </c>
      <c r="I80" s="40">
        <v>5.4058230736594659E-2</v>
      </c>
      <c r="J80" s="41">
        <v>41089.932885906041</v>
      </c>
      <c r="K80" s="42">
        <v>3.5484815519137243</v>
      </c>
      <c r="L80" s="1">
        <v>7</v>
      </c>
      <c r="M80" s="43">
        <v>0.67</v>
      </c>
      <c r="N80" s="1" t="s">
        <v>217</v>
      </c>
      <c r="O80">
        <v>18</v>
      </c>
      <c r="P80" s="37" t="s">
        <v>159</v>
      </c>
    </row>
    <row r="81" spans="1:16" x14ac:dyDescent="0.35">
      <c r="A81" t="s">
        <v>166</v>
      </c>
      <c r="B81" s="44" t="s">
        <v>148</v>
      </c>
      <c r="C81" s="1" t="s">
        <v>171</v>
      </c>
      <c r="D81" s="1" t="s">
        <v>20</v>
      </c>
      <c r="E81" s="45">
        <v>436.54151717075172</v>
      </c>
      <c r="F81" s="45">
        <v>26500</v>
      </c>
      <c r="G81" s="46">
        <v>26.899779735682824</v>
      </c>
      <c r="H81" s="46">
        <v>13.727055800293687</v>
      </c>
      <c r="I81" s="40">
        <v>0.24503047814455092</v>
      </c>
      <c r="J81" s="41">
        <v>518002.10567145993</v>
      </c>
      <c r="K81" s="42">
        <v>0.70227852485116848</v>
      </c>
      <c r="L81" s="1">
        <v>20</v>
      </c>
      <c r="M81" s="43">
        <v>0.21</v>
      </c>
      <c r="N81" s="1" t="s">
        <v>261</v>
      </c>
      <c r="O81">
        <v>27</v>
      </c>
      <c r="P81" s="37" t="s">
        <v>169</v>
      </c>
    </row>
    <row r="82" spans="1:16" x14ac:dyDescent="0.35">
      <c r="A82" t="s">
        <v>116</v>
      </c>
      <c r="B82" s="44" t="s">
        <v>148</v>
      </c>
      <c r="C82" s="1" t="s">
        <v>101</v>
      </c>
      <c r="D82" s="1" t="s">
        <v>20</v>
      </c>
      <c r="E82" s="45">
        <v>167.35506685027534</v>
      </c>
      <c r="F82" s="45">
        <v>220000</v>
      </c>
      <c r="G82" s="46">
        <v>75.919603524229075</v>
      </c>
      <c r="H82" s="46">
        <v>2.8863803230543321</v>
      </c>
      <c r="I82" s="40">
        <v>4.7804137313383732E-2</v>
      </c>
      <c r="J82" s="41">
        <v>13119.910559337874</v>
      </c>
      <c r="K82" s="42">
        <v>0</v>
      </c>
      <c r="L82" s="1" t="s">
        <v>22</v>
      </c>
      <c r="M82" s="43" t="s">
        <v>30</v>
      </c>
      <c r="N82" s="1" t="s">
        <v>262</v>
      </c>
      <c r="O82">
        <v>25</v>
      </c>
      <c r="P82" s="37">
        <v>855686</v>
      </c>
    </row>
    <row r="83" spans="1:16" x14ac:dyDescent="0.35">
      <c r="A83" t="s">
        <v>117</v>
      </c>
      <c r="B83" s="44" t="s">
        <v>148</v>
      </c>
      <c r="C83" s="1" t="s">
        <v>38</v>
      </c>
      <c r="D83" s="1" t="s">
        <v>20</v>
      </c>
      <c r="E83" s="45">
        <v>155.58979074889868</v>
      </c>
      <c r="F83" s="45">
        <v>238698</v>
      </c>
      <c r="G83" s="46">
        <v>76.045337738619679</v>
      </c>
      <c r="H83" s="46">
        <v>12.098017621145376</v>
      </c>
      <c r="I83" s="40">
        <v>4.5305134552127813E-2</v>
      </c>
      <c r="J83" s="41">
        <v>50683.364004496798</v>
      </c>
      <c r="K83" s="42">
        <v>2.5045537883466711</v>
      </c>
      <c r="L83" s="1" t="s">
        <v>22</v>
      </c>
      <c r="M83" s="43">
        <v>0.28000000000000003</v>
      </c>
      <c r="N83" s="1" t="s">
        <v>263</v>
      </c>
      <c r="O83">
        <v>9</v>
      </c>
      <c r="P83" s="37">
        <v>857949</v>
      </c>
    </row>
    <row r="84" spans="1:16" x14ac:dyDescent="0.35">
      <c r="A84" t="s">
        <v>118</v>
      </c>
      <c r="B84" s="44" t="s">
        <v>148</v>
      </c>
      <c r="C84" s="1" t="s">
        <v>90</v>
      </c>
      <c r="D84" s="1" t="s">
        <v>20</v>
      </c>
      <c r="E84" s="45">
        <v>33.676642680332236</v>
      </c>
      <c r="F84" s="45">
        <v>36000</v>
      </c>
      <c r="G84" s="46">
        <v>6.189702643171807</v>
      </c>
      <c r="H84" s="46">
        <v>1.2033773861967696</v>
      </c>
      <c r="I84" s="40">
        <v>4.1310234923982225E-2</v>
      </c>
      <c r="J84" s="41">
        <v>33427.149616576928</v>
      </c>
      <c r="K84" s="42">
        <v>1.8005211809127148</v>
      </c>
      <c r="L84" s="1">
        <v>7</v>
      </c>
      <c r="M84" s="43">
        <v>0.48</v>
      </c>
      <c r="N84" s="1" t="s">
        <v>264</v>
      </c>
      <c r="O84">
        <v>25</v>
      </c>
      <c r="P84" s="37">
        <v>909190</v>
      </c>
    </row>
    <row r="85" spans="1:16" x14ac:dyDescent="0.35">
      <c r="A85" t="s">
        <v>182</v>
      </c>
      <c r="B85" s="44" t="s">
        <v>148</v>
      </c>
      <c r="C85" s="1" t="s">
        <v>271</v>
      </c>
      <c r="D85" s="1" t="s">
        <v>20</v>
      </c>
      <c r="E85" s="45">
        <v>69.016810199385105</v>
      </c>
      <c r="F85" s="45">
        <v>12100</v>
      </c>
      <c r="G85" s="46">
        <v>7.3830763582966235</v>
      </c>
      <c r="H85" s="46">
        <v>1.9775146842878122</v>
      </c>
      <c r="I85" s="40">
        <v>0.28136015698909644</v>
      </c>
      <c r="J85" s="41">
        <v>163430.96564362085</v>
      </c>
      <c r="K85" s="42">
        <v>0.82437715183308369</v>
      </c>
      <c r="L85" s="1" t="s">
        <v>22</v>
      </c>
      <c r="M85" s="43">
        <v>0.27</v>
      </c>
      <c r="N85" s="51" t="s">
        <v>273</v>
      </c>
      <c r="O85">
        <v>30</v>
      </c>
      <c r="P85" s="37" t="s">
        <v>267</v>
      </c>
    </row>
    <row r="86" spans="1:16" x14ac:dyDescent="0.35">
      <c r="A86" s="35"/>
      <c r="B86" s="36"/>
      <c r="C86" s="36"/>
      <c r="D86" s="36"/>
      <c r="E86" s="36"/>
      <c r="F86" s="36"/>
      <c r="G86" s="36"/>
      <c r="H86" s="36"/>
      <c r="I86" s="36"/>
      <c r="J86" s="36"/>
      <c r="K86" s="36"/>
      <c r="L86" s="36"/>
      <c r="M86" s="36"/>
      <c r="N86" s="36"/>
      <c r="O86" s="37"/>
      <c r="P86" s="37"/>
    </row>
    <row r="87" spans="1:16" x14ac:dyDescent="0.35">
      <c r="A87" s="35"/>
      <c r="B87" s="36"/>
      <c r="C87" s="36"/>
      <c r="D87" s="36"/>
      <c r="E87" s="36"/>
      <c r="F87" s="36"/>
      <c r="G87" s="36"/>
      <c r="H87" s="36"/>
      <c r="I87" s="36"/>
      <c r="J87" s="36"/>
      <c r="K87" s="36"/>
      <c r="L87" s="36"/>
      <c r="M87" s="36"/>
      <c r="N87" s="36"/>
      <c r="O87" s="37"/>
      <c r="P87" s="37"/>
    </row>
    <row r="88" spans="1:16" x14ac:dyDescent="0.35">
      <c r="A88" s="35"/>
      <c r="B88" s="36"/>
      <c r="C88" s="36"/>
      <c r="D88" s="36"/>
      <c r="E88" s="36"/>
      <c r="F88" s="36"/>
      <c r="G88" s="36"/>
      <c r="H88" s="36"/>
      <c r="I88" s="36"/>
      <c r="J88" s="36"/>
      <c r="K88" s="36"/>
      <c r="L88" s="36"/>
      <c r="M88" s="36"/>
      <c r="N88" s="36"/>
      <c r="O88" s="37"/>
      <c r="P88" s="37"/>
    </row>
    <row r="89" spans="1:16" x14ac:dyDescent="0.35">
      <c r="A89" s="35"/>
      <c r="B89" s="36"/>
      <c r="C89" s="36"/>
      <c r="D89" s="36"/>
      <c r="E89" s="36"/>
      <c r="F89" s="36"/>
      <c r="G89" s="36"/>
      <c r="H89" s="36"/>
      <c r="I89" s="36"/>
      <c r="J89" s="36"/>
      <c r="K89" s="36"/>
      <c r="L89" s="36"/>
      <c r="M89" s="36"/>
      <c r="N89" s="36"/>
      <c r="O89" s="37"/>
      <c r="P89" s="1"/>
    </row>
  </sheetData>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Aktien-Abfrage</vt:lpstr>
      <vt:lpstr>Superliste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Wendling, Christoph</dc:creator>
  <cp:lastModifiedBy>Tappe, Jessica</cp:lastModifiedBy>
  <dcterms:created xsi:type="dcterms:W3CDTF">2020-01-07T09:10:09Z</dcterms:created>
  <dcterms:modified xsi:type="dcterms:W3CDTF">2023-02-07T14:58:08Z</dcterms:modified>
</cp:coreProperties>
</file>